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compite.sharepoint.com/Shared Documents/2025/2 - Generación de contenido/MSBG 2025/Material pag web/Fichas de indicadores publico/FICHA - PILAR SALUD/SALUD/"/>
    </mc:Choice>
  </mc:AlternateContent>
  <xr:revisionPtr revIDLastSave="2" documentId="13_ncr:1_{C25E7760-B6EB-4AF4-846C-2EF12869F03E}" xr6:coauthVersionLast="47" xr6:coauthVersionMax="47" xr10:uidLastSave="{3CDCED71-3C76-41DE-BAB6-F6E8E6EFB2E0}"/>
  <bookViews>
    <workbookView xWindow="-110" yWindow="-110" windowWidth="19420" windowHeight="10300" tabRatio="879" firstSheet="3" activeTab="14" xr2:uid="{E8FE342A-3BB8-43AE-BF61-56B76705E71F}"/>
  </bookViews>
  <sheets>
    <sheet name="Estructura" sheetId="46" r:id="rId1"/>
    <sheet name="SAL-1-1" sheetId="45" r:id="rId2"/>
    <sheet name="SAL-1-2" sheetId="43" r:id="rId3"/>
    <sheet name="SAL-1-3" sheetId="17" r:id="rId4"/>
    <sheet name="SAL-1-4" sheetId="53" r:id="rId5"/>
    <sheet name="SAL-2-1" sheetId="22" r:id="rId6"/>
    <sheet name="SAL-2-2" sheetId="23" r:id="rId7"/>
    <sheet name="SAL-2-3" sheetId="54" r:id="rId8"/>
    <sheet name="SAL-3-1" sheetId="26" r:id="rId9"/>
    <sheet name="SAL-3-2" sheetId="27" r:id="rId10"/>
    <sheet name="SAL-3-3" sheetId="30" r:id="rId11"/>
    <sheet name="SAL-3-4" sheetId="29" r:id="rId12"/>
    <sheet name="SAL-3-5" sheetId="28" r:id="rId13"/>
    <sheet name="SAL-3-6" sheetId="24" r:id="rId14"/>
    <sheet name="SAL-3-7" sheetId="52"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30" l="1"/>
  <c r="H62" i="54"/>
  <c r="D62" i="54"/>
  <c r="C62" i="54"/>
  <c r="H61" i="54"/>
  <c r="D61" i="54"/>
  <c r="C61" i="54"/>
  <c r="H60" i="54"/>
  <c r="D60" i="54"/>
  <c r="C60" i="54"/>
  <c r="H59" i="54"/>
  <c r="D59" i="54"/>
  <c r="C59" i="54"/>
  <c r="H58" i="54"/>
  <c r="D58" i="54"/>
  <c r="C58" i="54"/>
  <c r="I56" i="54"/>
  <c r="J56" i="54" s="1"/>
  <c r="F56" i="54"/>
  <c r="K56" i="54" s="1"/>
  <c r="E56" i="54"/>
  <c r="I55" i="54"/>
  <c r="E55" i="54"/>
  <c r="F55" i="54" s="1"/>
  <c r="I54" i="54"/>
  <c r="E54" i="54"/>
  <c r="F54" i="54" s="1"/>
  <c r="I53" i="54"/>
  <c r="K53" i="54" s="1"/>
  <c r="F53" i="54"/>
  <c r="E53" i="54"/>
  <c r="I52" i="54"/>
  <c r="J52" i="54" s="1"/>
  <c r="E52" i="54"/>
  <c r="F52" i="54" s="1"/>
  <c r="I51" i="54"/>
  <c r="F51" i="54"/>
  <c r="E51" i="54"/>
  <c r="I50" i="54"/>
  <c r="E50" i="54"/>
  <c r="F50" i="54" s="1"/>
  <c r="I49" i="54"/>
  <c r="J49" i="54" s="1"/>
  <c r="E49" i="54"/>
  <c r="F49" i="54" s="1"/>
  <c r="I48" i="54"/>
  <c r="F48" i="54"/>
  <c r="K48" i="54" s="1"/>
  <c r="E48" i="54"/>
  <c r="I47" i="54"/>
  <c r="J47" i="54" s="1"/>
  <c r="E47" i="54"/>
  <c r="F47" i="54" s="1"/>
  <c r="I46" i="54"/>
  <c r="E46" i="54"/>
  <c r="F46" i="54" s="1"/>
  <c r="I45" i="54"/>
  <c r="K45" i="54" s="1"/>
  <c r="F45" i="54"/>
  <c r="E45" i="54"/>
  <c r="I44" i="54"/>
  <c r="J44" i="54" s="1"/>
  <c r="E44" i="54"/>
  <c r="F44" i="54" s="1"/>
  <c r="I43" i="54"/>
  <c r="F43" i="54"/>
  <c r="E43" i="54"/>
  <c r="I42" i="54"/>
  <c r="E42" i="54"/>
  <c r="F42" i="54" s="1"/>
  <c r="I41" i="54"/>
  <c r="J41" i="54" s="1"/>
  <c r="E41" i="54"/>
  <c r="F41" i="54" s="1"/>
  <c r="I40" i="54"/>
  <c r="F40" i="54"/>
  <c r="K40" i="54" s="1"/>
  <c r="E40" i="54"/>
  <c r="I39" i="54"/>
  <c r="K39" i="54" s="1"/>
  <c r="E39" i="54"/>
  <c r="F39" i="54" s="1"/>
  <c r="I38" i="54"/>
  <c r="E38" i="54"/>
  <c r="F38" i="54" s="1"/>
  <c r="I37" i="54"/>
  <c r="K37" i="54" s="1"/>
  <c r="F37" i="54"/>
  <c r="E37" i="54"/>
  <c r="I36" i="54"/>
  <c r="J36" i="54" s="1"/>
  <c r="E36" i="54"/>
  <c r="F36" i="54" s="1"/>
  <c r="I35" i="54"/>
  <c r="F35" i="54"/>
  <c r="E35" i="54"/>
  <c r="I34" i="54"/>
  <c r="K34" i="54" s="1"/>
  <c r="E34" i="54"/>
  <c r="F34" i="54" s="1"/>
  <c r="I33" i="54"/>
  <c r="J33" i="54" s="1"/>
  <c r="E33" i="54"/>
  <c r="F33" i="54" s="1"/>
  <c r="I32" i="54"/>
  <c r="F32" i="54"/>
  <c r="K32" i="54" s="1"/>
  <c r="E32" i="54"/>
  <c r="I31" i="54"/>
  <c r="J32" i="54" s="1"/>
  <c r="E31" i="54"/>
  <c r="F31" i="54" s="1"/>
  <c r="I30" i="54"/>
  <c r="E30" i="54"/>
  <c r="F30" i="54" s="1"/>
  <c r="I29" i="54"/>
  <c r="K29" i="54" s="1"/>
  <c r="F29" i="54"/>
  <c r="E29" i="54"/>
  <c r="I28" i="54"/>
  <c r="J28" i="54" s="1"/>
  <c r="E28" i="54"/>
  <c r="F28" i="54" s="1"/>
  <c r="I27" i="54"/>
  <c r="F27" i="54"/>
  <c r="E27" i="54"/>
  <c r="I26" i="54"/>
  <c r="J35" i="54" s="1"/>
  <c r="E26" i="54"/>
  <c r="F26" i="54" s="1"/>
  <c r="I25" i="54"/>
  <c r="J25" i="54" s="1"/>
  <c r="E25" i="54"/>
  <c r="F25" i="54" s="1"/>
  <c r="J24" i="54"/>
  <c r="I24" i="54"/>
  <c r="I61" i="54" s="1"/>
  <c r="F24" i="54"/>
  <c r="E24" i="54"/>
  <c r="E58" i="54" s="1"/>
  <c r="G33" i="54" l="1"/>
  <c r="K33" i="54"/>
  <c r="G53" i="54"/>
  <c r="K47" i="54"/>
  <c r="G47" i="54"/>
  <c r="F59" i="54"/>
  <c r="G27" i="54"/>
  <c r="G34" i="54"/>
  <c r="G37" i="54"/>
  <c r="G44" i="54"/>
  <c r="K44" i="54"/>
  <c r="K54" i="54"/>
  <c r="G54" i="54"/>
  <c r="K30" i="54"/>
  <c r="G30" i="54"/>
  <c r="G31" i="54"/>
  <c r="K41" i="54"/>
  <c r="G41" i="54"/>
  <c r="G51" i="54"/>
  <c r="G50" i="54"/>
  <c r="K50" i="54"/>
  <c r="K28" i="54"/>
  <c r="G28" i="54"/>
  <c r="K38" i="54"/>
  <c r="G38" i="54"/>
  <c r="K55" i="54"/>
  <c r="G55" i="54"/>
  <c r="G43" i="54"/>
  <c r="G35" i="54"/>
  <c r="G42" i="54"/>
  <c r="G45" i="54"/>
  <c r="G52" i="54"/>
  <c r="G39" i="54"/>
  <c r="K42" i="54"/>
  <c r="K49" i="54"/>
  <c r="G49" i="54"/>
  <c r="G25" i="54"/>
  <c r="K25" i="54"/>
  <c r="G26" i="54"/>
  <c r="G29" i="54"/>
  <c r="K36" i="54"/>
  <c r="G36" i="54"/>
  <c r="K46" i="54"/>
  <c r="G46" i="54"/>
  <c r="K52" i="54"/>
  <c r="G24" i="54"/>
  <c r="J26" i="54"/>
  <c r="K27" i="54"/>
  <c r="G32" i="54"/>
  <c r="J34" i="54"/>
  <c r="K35" i="54"/>
  <c r="G40" i="54"/>
  <c r="J42" i="54"/>
  <c r="K43" i="54"/>
  <c r="G48" i="54"/>
  <c r="J50" i="54"/>
  <c r="K51" i="54"/>
  <c r="G56" i="54"/>
  <c r="F58" i="54"/>
  <c r="I60" i="54"/>
  <c r="J43" i="54"/>
  <c r="J51" i="54"/>
  <c r="K26" i="54"/>
  <c r="L26" i="54" s="1"/>
  <c r="I59" i="54"/>
  <c r="I58" i="54"/>
  <c r="J40" i="54"/>
  <c r="J48" i="54"/>
  <c r="K24" i="54"/>
  <c r="L32" i="54" s="1"/>
  <c r="J31" i="54"/>
  <c r="J39" i="54"/>
  <c r="J55" i="54"/>
  <c r="E62" i="54"/>
  <c r="J30" i="54"/>
  <c r="K31" i="54"/>
  <c r="J46" i="54"/>
  <c r="J54" i="54"/>
  <c r="E61" i="54"/>
  <c r="F62" i="54"/>
  <c r="J38" i="54"/>
  <c r="E60" i="54"/>
  <c r="F61" i="54"/>
  <c r="J29" i="54"/>
  <c r="J37" i="54"/>
  <c r="J45" i="54"/>
  <c r="J53" i="54"/>
  <c r="E59" i="54"/>
  <c r="F60" i="54"/>
  <c r="I62" i="54"/>
  <c r="J27" i="54"/>
  <c r="L36" i="54" l="1"/>
  <c r="L42" i="54"/>
  <c r="L29" i="54"/>
  <c r="L50" i="54"/>
  <c r="L53" i="54"/>
  <c r="L43" i="54"/>
  <c r="L52" i="54"/>
  <c r="L55" i="54"/>
  <c r="L30" i="54"/>
  <c r="K62" i="54"/>
  <c r="L24" i="54"/>
  <c r="K58" i="54"/>
  <c r="K59" i="54"/>
  <c r="K60" i="54"/>
  <c r="K61" i="54"/>
  <c r="L35" i="54"/>
  <c r="L41" i="54"/>
  <c r="L54" i="54"/>
  <c r="L47" i="54"/>
  <c r="L31" i="54"/>
  <c r="L46" i="54"/>
  <c r="L38" i="54"/>
  <c r="L37" i="54"/>
  <c r="L44" i="54"/>
  <c r="L40" i="54"/>
  <c r="L56" i="54"/>
  <c r="L25" i="54"/>
  <c r="L48" i="54"/>
  <c r="L51" i="54"/>
  <c r="L39" i="54"/>
  <c r="L49" i="54"/>
  <c r="L34" i="54"/>
  <c r="L27" i="54"/>
  <c r="L45" i="54"/>
  <c r="L28" i="54"/>
  <c r="L33" i="54"/>
  <c r="M56" i="52" l="1"/>
  <c r="N56" i="52" s="1"/>
  <c r="M55" i="52"/>
  <c r="N55" i="52" s="1"/>
  <c r="M54" i="52"/>
  <c r="N54" i="52" s="1"/>
  <c r="M53" i="52"/>
  <c r="N53" i="52" s="1"/>
  <c r="M52" i="52"/>
  <c r="N52" i="52" s="1"/>
  <c r="M51" i="52"/>
  <c r="N51" i="52" s="1"/>
  <c r="M50" i="52"/>
  <c r="N50" i="52" s="1"/>
  <c r="M49" i="52"/>
  <c r="N49" i="52" s="1"/>
  <c r="M48" i="52"/>
  <c r="N48" i="52" s="1"/>
  <c r="M47" i="52"/>
  <c r="N47" i="52" s="1"/>
  <c r="M46" i="52"/>
  <c r="N46" i="52" s="1"/>
  <c r="M45" i="52"/>
  <c r="N45" i="52" s="1"/>
  <c r="M44" i="52"/>
  <c r="N44" i="52" s="1"/>
  <c r="M43" i="52"/>
  <c r="N43" i="52" s="1"/>
  <c r="M42" i="52"/>
  <c r="N42" i="52" s="1"/>
  <c r="M41" i="52"/>
  <c r="N41" i="52" s="1"/>
  <c r="M40" i="52"/>
  <c r="N40" i="52" s="1"/>
  <c r="M39" i="52"/>
  <c r="N39" i="52" s="1"/>
  <c r="M38" i="52"/>
  <c r="N38" i="52" s="1"/>
  <c r="M37" i="52"/>
  <c r="N37" i="52" s="1"/>
  <c r="M36" i="52"/>
  <c r="N36" i="52" s="1"/>
  <c r="M35" i="52"/>
  <c r="N35" i="52" s="1"/>
  <c r="M34" i="52"/>
  <c r="N34" i="52" s="1"/>
  <c r="M33" i="52"/>
  <c r="N33" i="52" s="1"/>
  <c r="M32" i="52"/>
  <c r="N32" i="52" s="1"/>
  <c r="M31" i="52"/>
  <c r="N31" i="52" s="1"/>
  <c r="M30" i="52"/>
  <c r="N30" i="52" s="1"/>
  <c r="M29" i="52"/>
  <c r="N29" i="52" s="1"/>
  <c r="M28" i="52"/>
  <c r="N28" i="52" s="1"/>
  <c r="M27" i="52"/>
  <c r="N27" i="52" s="1"/>
  <c r="M26" i="52"/>
  <c r="N26" i="52" s="1"/>
  <c r="M25" i="52"/>
  <c r="N25" i="52" s="1"/>
  <c r="M24" i="52"/>
  <c r="N24" i="52" s="1"/>
  <c r="M56" i="24"/>
  <c r="N56" i="24" s="1"/>
  <c r="M55" i="24"/>
  <c r="N55" i="24" s="1"/>
  <c r="M54" i="24"/>
  <c r="N54" i="24" s="1"/>
  <c r="M53" i="24"/>
  <c r="N53" i="24" s="1"/>
  <c r="M52" i="24"/>
  <c r="N52" i="24" s="1"/>
  <c r="M51" i="24"/>
  <c r="N51" i="24" s="1"/>
  <c r="M50" i="24"/>
  <c r="N50" i="24" s="1"/>
  <c r="M49" i="24"/>
  <c r="N49" i="24" s="1"/>
  <c r="M48" i="24"/>
  <c r="N48" i="24" s="1"/>
  <c r="M47" i="24"/>
  <c r="N47" i="24" s="1"/>
  <c r="M46" i="24"/>
  <c r="N46" i="24" s="1"/>
  <c r="M45" i="24"/>
  <c r="N45" i="24" s="1"/>
  <c r="M44" i="24"/>
  <c r="N44" i="24" s="1"/>
  <c r="M43" i="24"/>
  <c r="N43" i="24" s="1"/>
  <c r="M42" i="24"/>
  <c r="N42" i="24" s="1"/>
  <c r="M41" i="24"/>
  <c r="N41" i="24" s="1"/>
  <c r="M40" i="24"/>
  <c r="N40" i="24" s="1"/>
  <c r="M39" i="24"/>
  <c r="N39" i="24" s="1"/>
  <c r="M38" i="24"/>
  <c r="N38" i="24" s="1"/>
  <c r="M37" i="24"/>
  <c r="N37" i="24" s="1"/>
  <c r="M36" i="24"/>
  <c r="N36" i="24" s="1"/>
  <c r="M35" i="24"/>
  <c r="N35" i="24" s="1"/>
  <c r="M34" i="24"/>
  <c r="N34" i="24" s="1"/>
  <c r="M33" i="24"/>
  <c r="N33" i="24" s="1"/>
  <c r="M32" i="24"/>
  <c r="N32" i="24" s="1"/>
  <c r="M31" i="24"/>
  <c r="N31" i="24" s="1"/>
  <c r="M30" i="24"/>
  <c r="N30" i="24" s="1"/>
  <c r="M29" i="24"/>
  <c r="N29" i="24" s="1"/>
  <c r="M28" i="24"/>
  <c r="N28" i="24" s="1"/>
  <c r="M27" i="24"/>
  <c r="N27" i="24" s="1"/>
  <c r="M26" i="24"/>
  <c r="N26" i="24" s="1"/>
  <c r="M25" i="24"/>
  <c r="N25" i="24" s="1"/>
  <c r="M24" i="24"/>
  <c r="N24" i="24" s="1"/>
  <c r="M56" i="28"/>
  <c r="N56" i="28" s="1"/>
  <c r="M55" i="28"/>
  <c r="N55" i="28" s="1"/>
  <c r="M54" i="28"/>
  <c r="N54" i="28" s="1"/>
  <c r="M53" i="28"/>
  <c r="N53" i="28" s="1"/>
  <c r="M52" i="28"/>
  <c r="N52" i="28" s="1"/>
  <c r="M51" i="28"/>
  <c r="N51" i="28" s="1"/>
  <c r="M50" i="28"/>
  <c r="N50" i="28" s="1"/>
  <c r="M49" i="28"/>
  <c r="N49" i="28" s="1"/>
  <c r="M48" i="28"/>
  <c r="N48" i="28" s="1"/>
  <c r="M47" i="28"/>
  <c r="N47" i="28" s="1"/>
  <c r="M46" i="28"/>
  <c r="N46" i="28" s="1"/>
  <c r="M45" i="28"/>
  <c r="N45" i="28" s="1"/>
  <c r="M44" i="28"/>
  <c r="N44" i="28" s="1"/>
  <c r="M43" i="28"/>
  <c r="N43" i="28" s="1"/>
  <c r="M42" i="28"/>
  <c r="N42" i="28" s="1"/>
  <c r="M41" i="28"/>
  <c r="N41" i="28" s="1"/>
  <c r="M40" i="28"/>
  <c r="N40" i="28" s="1"/>
  <c r="M39" i="28"/>
  <c r="N39" i="28" s="1"/>
  <c r="M38" i="28"/>
  <c r="N38" i="28" s="1"/>
  <c r="M37" i="28"/>
  <c r="N37" i="28" s="1"/>
  <c r="M36" i="28"/>
  <c r="N36" i="28" s="1"/>
  <c r="M35" i="28"/>
  <c r="N35" i="28" s="1"/>
  <c r="M34" i="28"/>
  <c r="N34" i="28" s="1"/>
  <c r="M33" i="28"/>
  <c r="N33" i="28" s="1"/>
  <c r="M32" i="28"/>
  <c r="N32" i="28" s="1"/>
  <c r="M31" i="28"/>
  <c r="N31" i="28" s="1"/>
  <c r="M30" i="28"/>
  <c r="N30" i="28" s="1"/>
  <c r="M29" i="28"/>
  <c r="N29" i="28" s="1"/>
  <c r="M28" i="28"/>
  <c r="N28" i="28" s="1"/>
  <c r="M27" i="28"/>
  <c r="N27" i="28" s="1"/>
  <c r="M26" i="28"/>
  <c r="N26" i="28" s="1"/>
  <c r="M25" i="28"/>
  <c r="N25" i="28" s="1"/>
  <c r="M24" i="28"/>
  <c r="N24" i="28" s="1"/>
  <c r="M56" i="29"/>
  <c r="N56" i="29" s="1"/>
  <c r="M55" i="29"/>
  <c r="N55" i="29" s="1"/>
  <c r="M54" i="29"/>
  <c r="N54" i="29" s="1"/>
  <c r="M53" i="29"/>
  <c r="N53" i="29" s="1"/>
  <c r="M52" i="29"/>
  <c r="N52" i="29" s="1"/>
  <c r="M51" i="29"/>
  <c r="N51" i="29" s="1"/>
  <c r="M50" i="29"/>
  <c r="N50" i="29" s="1"/>
  <c r="M49" i="29"/>
  <c r="N49" i="29" s="1"/>
  <c r="M48" i="29"/>
  <c r="N48" i="29" s="1"/>
  <c r="M47" i="29"/>
  <c r="N47" i="29" s="1"/>
  <c r="M46" i="29"/>
  <c r="N46" i="29" s="1"/>
  <c r="M45" i="29"/>
  <c r="N45" i="29" s="1"/>
  <c r="M44" i="29"/>
  <c r="N44" i="29" s="1"/>
  <c r="M43" i="29"/>
  <c r="N43" i="29" s="1"/>
  <c r="M42" i="29"/>
  <c r="N42" i="29" s="1"/>
  <c r="M41" i="29"/>
  <c r="N41" i="29" s="1"/>
  <c r="M40" i="29"/>
  <c r="N40" i="29" s="1"/>
  <c r="M39" i="29"/>
  <c r="N39" i="29" s="1"/>
  <c r="M38" i="29"/>
  <c r="N38" i="29" s="1"/>
  <c r="M37" i="29"/>
  <c r="N37" i="29" s="1"/>
  <c r="M36" i="29"/>
  <c r="N36" i="29" s="1"/>
  <c r="M35" i="29"/>
  <c r="N35" i="29" s="1"/>
  <c r="M34" i="29"/>
  <c r="N34" i="29" s="1"/>
  <c r="M33" i="29"/>
  <c r="N33" i="29" s="1"/>
  <c r="M32" i="29"/>
  <c r="N32" i="29" s="1"/>
  <c r="M31" i="29"/>
  <c r="N31" i="29" s="1"/>
  <c r="M30" i="29"/>
  <c r="N30" i="29" s="1"/>
  <c r="M29" i="29"/>
  <c r="N29" i="29" s="1"/>
  <c r="M28" i="29"/>
  <c r="N28" i="29" s="1"/>
  <c r="M27" i="29"/>
  <c r="N27" i="29" s="1"/>
  <c r="M26" i="29"/>
  <c r="N26" i="29" s="1"/>
  <c r="M25" i="29"/>
  <c r="N25" i="29" s="1"/>
  <c r="M24" i="29"/>
  <c r="N24" i="29" s="1"/>
  <c r="M56" i="30"/>
  <c r="N56" i="30" s="1"/>
  <c r="M55" i="30"/>
  <c r="N55" i="30" s="1"/>
  <c r="M54" i="30"/>
  <c r="N54" i="30" s="1"/>
  <c r="M53" i="30"/>
  <c r="N53" i="30" s="1"/>
  <c r="M52" i="30"/>
  <c r="N52" i="30" s="1"/>
  <c r="M51" i="30"/>
  <c r="N51" i="30" s="1"/>
  <c r="M50" i="30"/>
  <c r="N50" i="30" s="1"/>
  <c r="M49" i="30"/>
  <c r="N49" i="30" s="1"/>
  <c r="M48" i="30"/>
  <c r="N48" i="30" s="1"/>
  <c r="M47" i="30"/>
  <c r="N47" i="30" s="1"/>
  <c r="M46" i="30"/>
  <c r="N46" i="30" s="1"/>
  <c r="M45" i="30"/>
  <c r="N45" i="30" s="1"/>
  <c r="M44" i="30"/>
  <c r="N44" i="30" s="1"/>
  <c r="M43" i="30"/>
  <c r="N43" i="30" s="1"/>
  <c r="M42" i="30"/>
  <c r="N42" i="30" s="1"/>
  <c r="M41" i="30"/>
  <c r="N41" i="30" s="1"/>
  <c r="M40" i="30"/>
  <c r="N40" i="30" s="1"/>
  <c r="M39" i="30"/>
  <c r="N39" i="30" s="1"/>
  <c r="M38" i="30"/>
  <c r="N38" i="30" s="1"/>
  <c r="M37" i="30"/>
  <c r="M36" i="30"/>
  <c r="N36" i="30" s="1"/>
  <c r="M35" i="30"/>
  <c r="N35" i="30" s="1"/>
  <c r="M34" i="30"/>
  <c r="N34" i="30" s="1"/>
  <c r="M33" i="30"/>
  <c r="N33" i="30" s="1"/>
  <c r="M32" i="30"/>
  <c r="N32" i="30" s="1"/>
  <c r="M31" i="30"/>
  <c r="N31" i="30" s="1"/>
  <c r="M30" i="30"/>
  <c r="N30" i="30" s="1"/>
  <c r="M29" i="30"/>
  <c r="N29" i="30" s="1"/>
  <c r="M28" i="30"/>
  <c r="N28" i="30" s="1"/>
  <c r="M27" i="30"/>
  <c r="N27" i="30" s="1"/>
  <c r="M26" i="30"/>
  <c r="N26" i="30" s="1"/>
  <c r="M25" i="30"/>
  <c r="N25" i="30" s="1"/>
  <c r="M24" i="30"/>
  <c r="N24" i="30" s="1"/>
  <c r="M56" i="27"/>
  <c r="N56" i="27" s="1"/>
  <c r="M55" i="27"/>
  <c r="N55" i="27" s="1"/>
  <c r="M54" i="27"/>
  <c r="N54" i="27" s="1"/>
  <c r="M53" i="27"/>
  <c r="N53" i="27" s="1"/>
  <c r="M52" i="27"/>
  <c r="N52" i="27" s="1"/>
  <c r="M51" i="27"/>
  <c r="N51" i="27" s="1"/>
  <c r="M50" i="27"/>
  <c r="N50" i="27" s="1"/>
  <c r="M49" i="27"/>
  <c r="N49" i="27" s="1"/>
  <c r="M48" i="27"/>
  <c r="N48" i="27" s="1"/>
  <c r="M47" i="27"/>
  <c r="N47" i="27" s="1"/>
  <c r="M46" i="27"/>
  <c r="N46" i="27" s="1"/>
  <c r="M45" i="27"/>
  <c r="N45" i="27" s="1"/>
  <c r="M44" i="27"/>
  <c r="N44" i="27" s="1"/>
  <c r="M43" i="27"/>
  <c r="N43" i="27" s="1"/>
  <c r="M42" i="27"/>
  <c r="N42" i="27" s="1"/>
  <c r="M41" i="27"/>
  <c r="N41" i="27" s="1"/>
  <c r="M40" i="27"/>
  <c r="N40" i="27" s="1"/>
  <c r="M39" i="27"/>
  <c r="N39" i="27" s="1"/>
  <c r="M38" i="27"/>
  <c r="N38" i="27" s="1"/>
  <c r="M37" i="27"/>
  <c r="N37" i="27" s="1"/>
  <c r="M36" i="27"/>
  <c r="N36" i="27" s="1"/>
  <c r="M35" i="27"/>
  <c r="N35" i="27" s="1"/>
  <c r="M34" i="27"/>
  <c r="N34" i="27" s="1"/>
  <c r="M33" i="27"/>
  <c r="N33" i="27" s="1"/>
  <c r="M32" i="27"/>
  <c r="N32" i="27" s="1"/>
  <c r="M31" i="27"/>
  <c r="N31" i="27" s="1"/>
  <c r="M30" i="27"/>
  <c r="N30" i="27" s="1"/>
  <c r="M29" i="27"/>
  <c r="N29" i="27" s="1"/>
  <c r="M28" i="27"/>
  <c r="N28" i="27" s="1"/>
  <c r="M27" i="27"/>
  <c r="N27" i="27" s="1"/>
  <c r="M26" i="27"/>
  <c r="N26" i="27" s="1"/>
  <c r="M25" i="27"/>
  <c r="N25" i="27" s="1"/>
  <c r="M24" i="27"/>
  <c r="N24" i="27" s="1"/>
  <c r="M56" i="26"/>
  <c r="N56" i="26" s="1"/>
  <c r="M55" i="26"/>
  <c r="N55" i="26" s="1"/>
  <c r="M54" i="26"/>
  <c r="N54" i="26" s="1"/>
  <c r="M53" i="26"/>
  <c r="N53" i="26" s="1"/>
  <c r="M52" i="26"/>
  <c r="N52" i="26" s="1"/>
  <c r="M51" i="26"/>
  <c r="N51" i="26" s="1"/>
  <c r="M50" i="26"/>
  <c r="N50" i="26" s="1"/>
  <c r="M49" i="26"/>
  <c r="N49" i="26" s="1"/>
  <c r="M48" i="26"/>
  <c r="N48" i="26" s="1"/>
  <c r="M47" i="26"/>
  <c r="N47" i="26" s="1"/>
  <c r="M46" i="26"/>
  <c r="N46" i="26" s="1"/>
  <c r="M45" i="26"/>
  <c r="N45" i="26" s="1"/>
  <c r="M44" i="26"/>
  <c r="N44" i="26" s="1"/>
  <c r="M43" i="26"/>
  <c r="N43" i="26" s="1"/>
  <c r="M42" i="26"/>
  <c r="N42" i="26" s="1"/>
  <c r="M41" i="26"/>
  <c r="N41" i="26" s="1"/>
  <c r="M40" i="26"/>
  <c r="N40" i="26" s="1"/>
  <c r="M39" i="26"/>
  <c r="N39" i="26" s="1"/>
  <c r="M38" i="26"/>
  <c r="N38" i="26" s="1"/>
  <c r="M37" i="26"/>
  <c r="N37" i="26" s="1"/>
  <c r="M36" i="26"/>
  <c r="N36" i="26" s="1"/>
  <c r="M35" i="26"/>
  <c r="N35" i="26" s="1"/>
  <c r="M34" i="26"/>
  <c r="N34" i="26" s="1"/>
  <c r="M33" i="26"/>
  <c r="N33" i="26" s="1"/>
  <c r="M32" i="26"/>
  <c r="N32" i="26" s="1"/>
  <c r="M31" i="26"/>
  <c r="N31" i="26" s="1"/>
  <c r="M30" i="26"/>
  <c r="N30" i="26" s="1"/>
  <c r="M29" i="26"/>
  <c r="N29" i="26" s="1"/>
  <c r="M28" i="26"/>
  <c r="N28" i="26" s="1"/>
  <c r="M27" i="26"/>
  <c r="N27" i="26" s="1"/>
  <c r="M26" i="26"/>
  <c r="N26" i="26" s="1"/>
  <c r="M25" i="26"/>
  <c r="N25" i="26" s="1"/>
  <c r="M24" i="26"/>
  <c r="N24" i="26" s="1"/>
  <c r="M56" i="23"/>
  <c r="N56" i="23" s="1"/>
  <c r="M55" i="23"/>
  <c r="N55" i="23" s="1"/>
  <c r="M54" i="23"/>
  <c r="N54" i="23" s="1"/>
  <c r="M53" i="23"/>
  <c r="N53" i="23" s="1"/>
  <c r="M52" i="23"/>
  <c r="N52" i="23" s="1"/>
  <c r="M51" i="23"/>
  <c r="N51" i="23" s="1"/>
  <c r="M50" i="23"/>
  <c r="N50" i="23" s="1"/>
  <c r="M49" i="23"/>
  <c r="N49" i="23" s="1"/>
  <c r="M48" i="23"/>
  <c r="N48" i="23" s="1"/>
  <c r="M47" i="23"/>
  <c r="N47" i="23" s="1"/>
  <c r="M46" i="23"/>
  <c r="N46" i="23" s="1"/>
  <c r="M45" i="23"/>
  <c r="N45" i="23" s="1"/>
  <c r="M44" i="23"/>
  <c r="N44" i="23" s="1"/>
  <c r="M43" i="23"/>
  <c r="N43" i="23" s="1"/>
  <c r="M42" i="23"/>
  <c r="N42" i="23" s="1"/>
  <c r="M41" i="23"/>
  <c r="N41" i="23" s="1"/>
  <c r="M40" i="23"/>
  <c r="N40" i="23" s="1"/>
  <c r="M39" i="23"/>
  <c r="N39" i="23" s="1"/>
  <c r="M38" i="23"/>
  <c r="N38" i="23" s="1"/>
  <c r="M37" i="23"/>
  <c r="N37" i="23" s="1"/>
  <c r="M36" i="23"/>
  <c r="N36" i="23" s="1"/>
  <c r="M35" i="23"/>
  <c r="N35" i="23" s="1"/>
  <c r="M34" i="23"/>
  <c r="N34" i="23" s="1"/>
  <c r="M33" i="23"/>
  <c r="N33" i="23" s="1"/>
  <c r="M32" i="23"/>
  <c r="N32" i="23" s="1"/>
  <c r="M31" i="23"/>
  <c r="N31" i="23" s="1"/>
  <c r="M30" i="23"/>
  <c r="N30" i="23" s="1"/>
  <c r="M29" i="23"/>
  <c r="N29" i="23" s="1"/>
  <c r="M28" i="23"/>
  <c r="N28" i="23" s="1"/>
  <c r="M27" i="23"/>
  <c r="N27" i="23" s="1"/>
  <c r="M26" i="23"/>
  <c r="N26" i="23" s="1"/>
  <c r="M25" i="23"/>
  <c r="N25" i="23" s="1"/>
  <c r="M24" i="23"/>
  <c r="N24" i="23" s="1"/>
  <c r="M56" i="22"/>
  <c r="N56" i="22" s="1"/>
  <c r="M55" i="22"/>
  <c r="N55" i="22" s="1"/>
  <c r="M54" i="22"/>
  <c r="N54" i="22" s="1"/>
  <c r="M53" i="22"/>
  <c r="N53" i="22" s="1"/>
  <c r="M52" i="22"/>
  <c r="N52" i="22" s="1"/>
  <c r="M51" i="22"/>
  <c r="N51" i="22" s="1"/>
  <c r="M50" i="22"/>
  <c r="N50" i="22" s="1"/>
  <c r="M49" i="22"/>
  <c r="N49" i="22" s="1"/>
  <c r="M48" i="22"/>
  <c r="N48" i="22" s="1"/>
  <c r="M47" i="22"/>
  <c r="N47" i="22" s="1"/>
  <c r="M46" i="22"/>
  <c r="N46" i="22" s="1"/>
  <c r="M45" i="22"/>
  <c r="N45" i="22" s="1"/>
  <c r="M44" i="22"/>
  <c r="N44" i="22" s="1"/>
  <c r="M43" i="22"/>
  <c r="N43" i="22" s="1"/>
  <c r="M42" i="22"/>
  <c r="N42" i="22" s="1"/>
  <c r="M41" i="22"/>
  <c r="N41" i="22" s="1"/>
  <c r="M40" i="22"/>
  <c r="N40" i="22" s="1"/>
  <c r="M39" i="22"/>
  <c r="N39" i="22" s="1"/>
  <c r="M38" i="22"/>
  <c r="N38" i="22" s="1"/>
  <c r="M37" i="22"/>
  <c r="N37" i="22" s="1"/>
  <c r="M36" i="22"/>
  <c r="N36" i="22" s="1"/>
  <c r="M35" i="22"/>
  <c r="N35" i="22" s="1"/>
  <c r="M34" i="22"/>
  <c r="N34" i="22" s="1"/>
  <c r="M33" i="22"/>
  <c r="N33" i="22" s="1"/>
  <c r="M32" i="22"/>
  <c r="N32" i="22" s="1"/>
  <c r="M31" i="22"/>
  <c r="N31" i="22" s="1"/>
  <c r="M30" i="22"/>
  <c r="N30" i="22" s="1"/>
  <c r="M29" i="22"/>
  <c r="N29" i="22" s="1"/>
  <c r="M28" i="22"/>
  <c r="N28" i="22" s="1"/>
  <c r="M27" i="22"/>
  <c r="N27" i="22" s="1"/>
  <c r="M26" i="22"/>
  <c r="N26" i="22" s="1"/>
  <c r="M25" i="22"/>
  <c r="N25" i="22" s="1"/>
  <c r="M24" i="22"/>
  <c r="N24" i="22" s="1"/>
  <c r="M56" i="53"/>
  <c r="N56" i="53" s="1"/>
  <c r="M55" i="53"/>
  <c r="N55" i="53" s="1"/>
  <c r="M54" i="53"/>
  <c r="N54" i="53" s="1"/>
  <c r="M53" i="53"/>
  <c r="N53" i="53" s="1"/>
  <c r="M52" i="53"/>
  <c r="N52" i="53" s="1"/>
  <c r="M51" i="53"/>
  <c r="N51" i="53" s="1"/>
  <c r="M50" i="53"/>
  <c r="N50" i="53" s="1"/>
  <c r="M49" i="53"/>
  <c r="N49" i="53" s="1"/>
  <c r="M48" i="53"/>
  <c r="N48" i="53" s="1"/>
  <c r="M47" i="53"/>
  <c r="N47" i="53" s="1"/>
  <c r="M46" i="53"/>
  <c r="N46" i="53" s="1"/>
  <c r="M45" i="53"/>
  <c r="N45" i="53" s="1"/>
  <c r="M44" i="53"/>
  <c r="N44" i="53" s="1"/>
  <c r="M43" i="53"/>
  <c r="N43" i="53" s="1"/>
  <c r="M42" i="53"/>
  <c r="N42" i="53" s="1"/>
  <c r="M41" i="53"/>
  <c r="N41" i="53" s="1"/>
  <c r="M40" i="53"/>
  <c r="N40" i="53" s="1"/>
  <c r="M39" i="53"/>
  <c r="N39" i="53" s="1"/>
  <c r="M38" i="53"/>
  <c r="N38" i="53" s="1"/>
  <c r="M37" i="53"/>
  <c r="N37" i="53" s="1"/>
  <c r="M36" i="53"/>
  <c r="N36" i="53" s="1"/>
  <c r="M35" i="53"/>
  <c r="N35" i="53" s="1"/>
  <c r="M34" i="53"/>
  <c r="N34" i="53" s="1"/>
  <c r="M33" i="53"/>
  <c r="N33" i="53" s="1"/>
  <c r="M32" i="53"/>
  <c r="N32" i="53" s="1"/>
  <c r="M31" i="53"/>
  <c r="N31" i="53" s="1"/>
  <c r="M30" i="53"/>
  <c r="N30" i="53" s="1"/>
  <c r="M29" i="53"/>
  <c r="N29" i="53" s="1"/>
  <c r="M28" i="53"/>
  <c r="N28" i="53" s="1"/>
  <c r="M27" i="53"/>
  <c r="N27" i="53" s="1"/>
  <c r="M26" i="53"/>
  <c r="N26" i="53" s="1"/>
  <c r="M25" i="53"/>
  <c r="N25" i="53" s="1"/>
  <c r="M24" i="53"/>
  <c r="N24" i="53" s="1"/>
  <c r="M56" i="17"/>
  <c r="N56" i="17" s="1"/>
  <c r="M55" i="17"/>
  <c r="N55" i="17" s="1"/>
  <c r="M54" i="17"/>
  <c r="N54" i="17" s="1"/>
  <c r="M53" i="17"/>
  <c r="N53" i="17" s="1"/>
  <c r="M52" i="17"/>
  <c r="N52" i="17" s="1"/>
  <c r="M51" i="17"/>
  <c r="N51" i="17" s="1"/>
  <c r="M50" i="17"/>
  <c r="N50" i="17" s="1"/>
  <c r="M49" i="17"/>
  <c r="N49" i="17" s="1"/>
  <c r="M48" i="17"/>
  <c r="N48" i="17" s="1"/>
  <c r="M47" i="17"/>
  <c r="N47" i="17" s="1"/>
  <c r="M46" i="17"/>
  <c r="N46" i="17" s="1"/>
  <c r="M45" i="17"/>
  <c r="N45" i="17" s="1"/>
  <c r="M44" i="17"/>
  <c r="N44" i="17" s="1"/>
  <c r="M43" i="17"/>
  <c r="N43" i="17" s="1"/>
  <c r="M42" i="17"/>
  <c r="N42" i="17" s="1"/>
  <c r="M41" i="17"/>
  <c r="N41" i="17" s="1"/>
  <c r="M40" i="17"/>
  <c r="N40" i="17" s="1"/>
  <c r="M39" i="17"/>
  <c r="N39" i="17" s="1"/>
  <c r="M38" i="17"/>
  <c r="N38" i="17" s="1"/>
  <c r="M37" i="17"/>
  <c r="N37" i="17" s="1"/>
  <c r="M36" i="17"/>
  <c r="N36" i="17" s="1"/>
  <c r="M35" i="17"/>
  <c r="N35" i="17" s="1"/>
  <c r="M34" i="17"/>
  <c r="N34" i="17" s="1"/>
  <c r="M33" i="17"/>
  <c r="N33" i="17" s="1"/>
  <c r="M32" i="17"/>
  <c r="N32" i="17" s="1"/>
  <c r="M31" i="17"/>
  <c r="N31" i="17" s="1"/>
  <c r="M30" i="17"/>
  <c r="N30" i="17" s="1"/>
  <c r="M29" i="17"/>
  <c r="N29" i="17" s="1"/>
  <c r="M28" i="17"/>
  <c r="N28" i="17" s="1"/>
  <c r="M27" i="17"/>
  <c r="N27" i="17" s="1"/>
  <c r="M26" i="17"/>
  <c r="N26" i="17" s="1"/>
  <c r="M25" i="17"/>
  <c r="N25" i="17" s="1"/>
  <c r="M24" i="17"/>
  <c r="N24" i="17" s="1"/>
  <c r="M56" i="43"/>
  <c r="N56" i="43" s="1"/>
  <c r="M55" i="43"/>
  <c r="N55" i="43" s="1"/>
  <c r="M54" i="43"/>
  <c r="N54" i="43" s="1"/>
  <c r="M53" i="43"/>
  <c r="N53" i="43" s="1"/>
  <c r="M52" i="43"/>
  <c r="N52" i="43" s="1"/>
  <c r="M51" i="43"/>
  <c r="N51" i="43" s="1"/>
  <c r="M50" i="43"/>
  <c r="N50" i="43" s="1"/>
  <c r="M49" i="43"/>
  <c r="N49" i="43" s="1"/>
  <c r="M48" i="43"/>
  <c r="N48" i="43" s="1"/>
  <c r="M47" i="43"/>
  <c r="N47" i="43" s="1"/>
  <c r="M46" i="43"/>
  <c r="N46" i="43" s="1"/>
  <c r="M45" i="43"/>
  <c r="N45" i="43" s="1"/>
  <c r="M44" i="43"/>
  <c r="N44" i="43" s="1"/>
  <c r="M43" i="43"/>
  <c r="N43" i="43" s="1"/>
  <c r="M42" i="43"/>
  <c r="N42" i="43" s="1"/>
  <c r="M41" i="43"/>
  <c r="N41" i="43" s="1"/>
  <c r="M40" i="43"/>
  <c r="N40" i="43" s="1"/>
  <c r="M39" i="43"/>
  <c r="N39" i="43" s="1"/>
  <c r="M38" i="43"/>
  <c r="N38" i="43" s="1"/>
  <c r="M37" i="43"/>
  <c r="N37" i="43" s="1"/>
  <c r="M36" i="43"/>
  <c r="N36" i="43" s="1"/>
  <c r="M35" i="43"/>
  <c r="N35" i="43" s="1"/>
  <c r="M34" i="43"/>
  <c r="N34" i="43" s="1"/>
  <c r="M33" i="43"/>
  <c r="N33" i="43" s="1"/>
  <c r="M32" i="43"/>
  <c r="N32" i="43" s="1"/>
  <c r="M31" i="43"/>
  <c r="N31" i="43" s="1"/>
  <c r="M30" i="43"/>
  <c r="N30" i="43" s="1"/>
  <c r="M29" i="43"/>
  <c r="N29" i="43" s="1"/>
  <c r="M28" i="43"/>
  <c r="N28" i="43" s="1"/>
  <c r="M27" i="43"/>
  <c r="N27" i="43" s="1"/>
  <c r="M26" i="43"/>
  <c r="N26" i="43" s="1"/>
  <c r="M25" i="43"/>
  <c r="N25" i="43" s="1"/>
  <c r="M24" i="43"/>
  <c r="N24" i="43" s="1"/>
  <c r="M56" i="45"/>
  <c r="N56" i="45" s="1"/>
  <c r="M55" i="45"/>
  <c r="N55" i="45" s="1"/>
  <c r="M54" i="45"/>
  <c r="N54" i="45" s="1"/>
  <c r="M53" i="45"/>
  <c r="N53" i="45" s="1"/>
  <c r="M52" i="45"/>
  <c r="N52" i="45" s="1"/>
  <c r="M51" i="45"/>
  <c r="N51" i="45" s="1"/>
  <c r="M50" i="45"/>
  <c r="N50" i="45" s="1"/>
  <c r="M49" i="45"/>
  <c r="N49" i="45" s="1"/>
  <c r="M48" i="45"/>
  <c r="N48" i="45" s="1"/>
  <c r="M47" i="45"/>
  <c r="N47" i="45" s="1"/>
  <c r="M46" i="45"/>
  <c r="N46" i="45" s="1"/>
  <c r="M45" i="45"/>
  <c r="N45" i="45" s="1"/>
  <c r="M44" i="45"/>
  <c r="N44" i="45" s="1"/>
  <c r="M43" i="45"/>
  <c r="N43" i="45" s="1"/>
  <c r="M42" i="45"/>
  <c r="N42" i="45" s="1"/>
  <c r="M41" i="45"/>
  <c r="N41" i="45" s="1"/>
  <c r="M40" i="45"/>
  <c r="N40" i="45" s="1"/>
  <c r="M39" i="45"/>
  <c r="N39" i="45" s="1"/>
  <c r="M38" i="45"/>
  <c r="N38" i="45" s="1"/>
  <c r="M37" i="45"/>
  <c r="N37" i="45" s="1"/>
  <c r="M36" i="45"/>
  <c r="N36" i="45" s="1"/>
  <c r="M35" i="45"/>
  <c r="N35" i="45" s="1"/>
  <c r="M34" i="45"/>
  <c r="N34" i="45" s="1"/>
  <c r="M33" i="45"/>
  <c r="N33" i="45" s="1"/>
  <c r="M32" i="45"/>
  <c r="N32" i="45" s="1"/>
  <c r="M31" i="45"/>
  <c r="N31" i="45" s="1"/>
  <c r="M30" i="45"/>
  <c r="N30" i="45" s="1"/>
  <c r="M29" i="45"/>
  <c r="N29" i="45" s="1"/>
  <c r="M28" i="45"/>
  <c r="N28" i="45" s="1"/>
  <c r="M27" i="45"/>
  <c r="N27" i="45" s="1"/>
  <c r="M26" i="45"/>
  <c r="N26" i="45" s="1"/>
  <c r="M25" i="45"/>
  <c r="N25" i="45" s="1"/>
  <c r="M24" i="45"/>
  <c r="N24" i="45" s="1"/>
  <c r="I24" i="53"/>
  <c r="H62" i="53"/>
  <c r="D62" i="53"/>
  <c r="C62" i="53"/>
  <c r="H61" i="53"/>
  <c r="D61" i="53"/>
  <c r="C61" i="53"/>
  <c r="H60" i="53"/>
  <c r="D60" i="53"/>
  <c r="C60" i="53"/>
  <c r="H59" i="53"/>
  <c r="D59" i="53"/>
  <c r="C59" i="53"/>
  <c r="H58" i="53"/>
  <c r="D58" i="53"/>
  <c r="C58" i="53"/>
  <c r="I56" i="53"/>
  <c r="F56" i="53"/>
  <c r="E56" i="53"/>
  <c r="I55" i="53"/>
  <c r="E55" i="53"/>
  <c r="F55" i="53" s="1"/>
  <c r="I54" i="53"/>
  <c r="E54" i="53"/>
  <c r="F54" i="53" s="1"/>
  <c r="I53" i="53"/>
  <c r="E53" i="53"/>
  <c r="F53" i="53" s="1"/>
  <c r="I52" i="53"/>
  <c r="E52" i="53"/>
  <c r="F52" i="53" s="1"/>
  <c r="I51" i="53"/>
  <c r="F51" i="53"/>
  <c r="I50" i="53"/>
  <c r="E50" i="53"/>
  <c r="F50" i="53" s="1"/>
  <c r="I49" i="53"/>
  <c r="E49" i="53"/>
  <c r="F49" i="53" s="1"/>
  <c r="I48" i="53"/>
  <c r="E48" i="53"/>
  <c r="F48" i="53" s="1"/>
  <c r="G48" i="53" s="1"/>
  <c r="I47" i="53"/>
  <c r="I62" i="53" s="1"/>
  <c r="E47" i="53"/>
  <c r="F47" i="53" s="1"/>
  <c r="I46" i="53"/>
  <c r="E46" i="53"/>
  <c r="F46" i="53" s="1"/>
  <c r="I45" i="53"/>
  <c r="E45" i="53"/>
  <c r="F45" i="53" s="1"/>
  <c r="I44" i="53"/>
  <c r="E44" i="53"/>
  <c r="F44" i="53" s="1"/>
  <c r="I43" i="53"/>
  <c r="E43" i="53"/>
  <c r="F43" i="53" s="1"/>
  <c r="I42" i="53"/>
  <c r="E42" i="53"/>
  <c r="F42" i="53" s="1"/>
  <c r="I41" i="53"/>
  <c r="E41" i="53"/>
  <c r="F41" i="53" s="1"/>
  <c r="I40" i="53"/>
  <c r="E40" i="53"/>
  <c r="F40" i="53" s="1"/>
  <c r="I39" i="53"/>
  <c r="E39" i="53"/>
  <c r="F39" i="53" s="1"/>
  <c r="I38" i="53"/>
  <c r="E38" i="53"/>
  <c r="F38" i="53" s="1"/>
  <c r="I37" i="53"/>
  <c r="K37" i="53" s="1"/>
  <c r="F37" i="53"/>
  <c r="E37" i="53"/>
  <c r="I36" i="53"/>
  <c r="E36" i="53"/>
  <c r="F36" i="53" s="1"/>
  <c r="I35" i="53"/>
  <c r="E35" i="53"/>
  <c r="F35" i="53" s="1"/>
  <c r="I34" i="53"/>
  <c r="E34" i="53"/>
  <c r="F34" i="53" s="1"/>
  <c r="I33" i="53"/>
  <c r="E33" i="53"/>
  <c r="F33" i="53" s="1"/>
  <c r="I32" i="53"/>
  <c r="E32" i="53"/>
  <c r="F32" i="53" s="1"/>
  <c r="I31" i="53"/>
  <c r="E31" i="53"/>
  <c r="F31" i="53" s="1"/>
  <c r="I30" i="53"/>
  <c r="E30" i="53"/>
  <c r="F30" i="53" s="1"/>
  <c r="I29" i="53"/>
  <c r="E29" i="53"/>
  <c r="F29" i="53" s="1"/>
  <c r="I28" i="53"/>
  <c r="J28" i="53" s="1"/>
  <c r="E28" i="53"/>
  <c r="F28" i="53" s="1"/>
  <c r="I27" i="53"/>
  <c r="E27" i="53"/>
  <c r="F27" i="53" s="1"/>
  <c r="I26" i="53"/>
  <c r="E26" i="53"/>
  <c r="F26" i="53" s="1"/>
  <c r="I25" i="53"/>
  <c r="E25" i="53"/>
  <c r="F25" i="53" s="1"/>
  <c r="F24" i="53"/>
  <c r="K24" i="53" s="1"/>
  <c r="E24" i="53"/>
  <c r="I24" i="45"/>
  <c r="H62" i="52"/>
  <c r="D62" i="52"/>
  <c r="C62" i="52"/>
  <c r="H61" i="52"/>
  <c r="D61" i="52"/>
  <c r="C61" i="52"/>
  <c r="H60" i="52"/>
  <c r="D60" i="52"/>
  <c r="C60" i="52"/>
  <c r="H59" i="52"/>
  <c r="D59" i="52"/>
  <c r="C59" i="52"/>
  <c r="H58" i="52"/>
  <c r="D58" i="52"/>
  <c r="C58" i="52"/>
  <c r="I56" i="52"/>
  <c r="E56" i="52"/>
  <c r="F56" i="52" s="1"/>
  <c r="I55" i="52"/>
  <c r="E55" i="52"/>
  <c r="F55" i="52" s="1"/>
  <c r="I54" i="52"/>
  <c r="E54" i="52"/>
  <c r="F54" i="52" s="1"/>
  <c r="I53" i="52"/>
  <c r="F53" i="52"/>
  <c r="E53" i="52"/>
  <c r="I52" i="52"/>
  <c r="E52" i="52"/>
  <c r="F52" i="52" s="1"/>
  <c r="I51" i="52"/>
  <c r="E51" i="52"/>
  <c r="F51" i="52" s="1"/>
  <c r="K51" i="52" s="1"/>
  <c r="I50" i="52"/>
  <c r="E50" i="52"/>
  <c r="F50" i="52" s="1"/>
  <c r="I49" i="52"/>
  <c r="E49" i="52"/>
  <c r="F49" i="52" s="1"/>
  <c r="J48" i="52"/>
  <c r="I48" i="52"/>
  <c r="E48" i="52"/>
  <c r="F48" i="52" s="1"/>
  <c r="I47" i="52"/>
  <c r="E47" i="52"/>
  <c r="F47" i="52" s="1"/>
  <c r="I46" i="52"/>
  <c r="E46" i="52"/>
  <c r="F46" i="52" s="1"/>
  <c r="I45" i="52"/>
  <c r="E45" i="52"/>
  <c r="F45" i="52" s="1"/>
  <c r="I44" i="52"/>
  <c r="E44" i="52"/>
  <c r="F44" i="52" s="1"/>
  <c r="I43" i="52"/>
  <c r="F43" i="52"/>
  <c r="E43" i="52"/>
  <c r="I42" i="52"/>
  <c r="E42" i="52"/>
  <c r="F42" i="52" s="1"/>
  <c r="I41" i="52"/>
  <c r="E41" i="52"/>
  <c r="F41" i="52" s="1"/>
  <c r="I40" i="52"/>
  <c r="E40" i="52"/>
  <c r="F40" i="52" s="1"/>
  <c r="I39" i="52"/>
  <c r="E39" i="52"/>
  <c r="F39" i="52" s="1"/>
  <c r="K39" i="52" s="1"/>
  <c r="I38" i="52"/>
  <c r="E38" i="52"/>
  <c r="F38" i="52" s="1"/>
  <c r="I37" i="52"/>
  <c r="E37" i="52"/>
  <c r="F37" i="52" s="1"/>
  <c r="I36" i="52"/>
  <c r="E36" i="52"/>
  <c r="F36" i="52" s="1"/>
  <c r="I35" i="52"/>
  <c r="E35" i="52"/>
  <c r="F35" i="52" s="1"/>
  <c r="I34" i="52"/>
  <c r="E34" i="52"/>
  <c r="F34" i="52" s="1"/>
  <c r="K34" i="52" s="1"/>
  <c r="I33" i="52"/>
  <c r="E33" i="52"/>
  <c r="F33" i="52" s="1"/>
  <c r="I32" i="52"/>
  <c r="E32" i="52"/>
  <c r="F32" i="52" s="1"/>
  <c r="I31" i="52"/>
  <c r="F31" i="52"/>
  <c r="E31" i="52"/>
  <c r="I30" i="52"/>
  <c r="E30" i="52"/>
  <c r="F30" i="52" s="1"/>
  <c r="I29" i="52"/>
  <c r="J29" i="52" s="1"/>
  <c r="E29" i="52"/>
  <c r="F29" i="52" s="1"/>
  <c r="K29" i="52" s="1"/>
  <c r="I28" i="52"/>
  <c r="E28" i="52"/>
  <c r="F28" i="52" s="1"/>
  <c r="I27" i="52"/>
  <c r="E27" i="52"/>
  <c r="F27" i="52" s="1"/>
  <c r="I26" i="52"/>
  <c r="E26" i="52"/>
  <c r="I25" i="52"/>
  <c r="E25" i="52"/>
  <c r="I24" i="52"/>
  <c r="E24" i="52"/>
  <c r="F24" i="52" s="1"/>
  <c r="J25" i="26"/>
  <c r="J26" i="26"/>
  <c r="J27" i="26"/>
  <c r="J28" i="26"/>
  <c r="J29" i="26"/>
  <c r="J30" i="26"/>
  <c r="J31" i="26"/>
  <c r="J32" i="26"/>
  <c r="J33" i="26"/>
  <c r="J34" i="26"/>
  <c r="J35" i="26"/>
  <c r="J36" i="26"/>
  <c r="J37" i="26"/>
  <c r="J38" i="26"/>
  <c r="J39" i="26"/>
  <c r="J40" i="26"/>
  <c r="J41" i="26"/>
  <c r="J42" i="26"/>
  <c r="J43" i="26"/>
  <c r="J44" i="26"/>
  <c r="J45" i="26"/>
  <c r="J46" i="26"/>
  <c r="J47" i="26"/>
  <c r="J48" i="26"/>
  <c r="J49" i="26"/>
  <c r="J50" i="26"/>
  <c r="J51" i="26"/>
  <c r="J52" i="26"/>
  <c r="J53" i="26"/>
  <c r="J54" i="26"/>
  <c r="J55" i="26"/>
  <c r="J56" i="26"/>
  <c r="J24" i="26"/>
  <c r="E24" i="26"/>
  <c r="E25" i="26"/>
  <c r="E26" i="26"/>
  <c r="E27" i="26"/>
  <c r="E28" i="26"/>
  <c r="E29" i="26"/>
  <c r="E30" i="26"/>
  <c r="E31" i="26"/>
  <c r="E32" i="26"/>
  <c r="E33" i="26"/>
  <c r="E34" i="26"/>
  <c r="E35" i="26"/>
  <c r="E36" i="26"/>
  <c r="E37" i="26"/>
  <c r="E38" i="26"/>
  <c r="E39" i="26"/>
  <c r="E40" i="26"/>
  <c r="E41" i="26"/>
  <c r="E42" i="26"/>
  <c r="E43" i="26"/>
  <c r="E44" i="26"/>
  <c r="E45" i="26"/>
  <c r="E46" i="26"/>
  <c r="E47" i="26"/>
  <c r="E48" i="26"/>
  <c r="E49" i="26"/>
  <c r="E50" i="26"/>
  <c r="E51" i="26"/>
  <c r="E52" i="26"/>
  <c r="E53" i="26"/>
  <c r="E54" i="26"/>
  <c r="E55" i="26"/>
  <c r="E56" i="26"/>
  <c r="J32" i="53" l="1"/>
  <c r="J44" i="53"/>
  <c r="K56" i="53"/>
  <c r="J33" i="53"/>
  <c r="J56" i="53"/>
  <c r="J45" i="53"/>
  <c r="J34" i="53"/>
  <c r="J46" i="53"/>
  <c r="J51" i="53"/>
  <c r="J40" i="53"/>
  <c r="K38" i="53"/>
  <c r="K49" i="53"/>
  <c r="K55" i="53"/>
  <c r="E59" i="53"/>
  <c r="K36" i="53"/>
  <c r="G26" i="53"/>
  <c r="K31" i="53"/>
  <c r="K42" i="53"/>
  <c r="K53" i="53"/>
  <c r="K25" i="53"/>
  <c r="K48" i="53"/>
  <c r="G54" i="53"/>
  <c r="K43" i="53"/>
  <c r="K54" i="53"/>
  <c r="G27" i="53"/>
  <c r="K27" i="53"/>
  <c r="K33" i="53"/>
  <c r="G33" i="53"/>
  <c r="G38" i="53"/>
  <c r="G44" i="53"/>
  <c r="K44" i="53"/>
  <c r="G49" i="53"/>
  <c r="G55" i="53"/>
  <c r="G37" i="53"/>
  <c r="K28" i="53"/>
  <c r="G28" i="53"/>
  <c r="G34" i="53"/>
  <c r="G39" i="53"/>
  <c r="K39" i="53"/>
  <c r="K45" i="53"/>
  <c r="G45" i="53"/>
  <c r="G50" i="53"/>
  <c r="G43" i="53"/>
  <c r="K50" i="53"/>
  <c r="G29" i="53"/>
  <c r="G35" i="53"/>
  <c r="K40" i="53"/>
  <c r="G40" i="53"/>
  <c r="G46" i="53"/>
  <c r="G51" i="53"/>
  <c r="K51" i="53"/>
  <c r="G32" i="53"/>
  <c r="K32" i="53"/>
  <c r="G30" i="53"/>
  <c r="G41" i="53"/>
  <c r="G47" i="53"/>
  <c r="K52" i="53"/>
  <c r="G52" i="53"/>
  <c r="G25" i="53"/>
  <c r="K30" i="53"/>
  <c r="G36" i="53"/>
  <c r="K41" i="53"/>
  <c r="K47" i="53"/>
  <c r="K26" i="53"/>
  <c r="F59" i="53"/>
  <c r="G31" i="53"/>
  <c r="G42" i="53"/>
  <c r="G53" i="53"/>
  <c r="E61" i="53"/>
  <c r="J29" i="53"/>
  <c r="K34" i="53"/>
  <c r="J41" i="53"/>
  <c r="K46" i="53"/>
  <c r="J53" i="53"/>
  <c r="I59" i="53"/>
  <c r="F61" i="53"/>
  <c r="J24" i="53"/>
  <c r="K29" i="53"/>
  <c r="J36" i="53"/>
  <c r="J48" i="53"/>
  <c r="J39" i="53"/>
  <c r="G24" i="53"/>
  <c r="J31" i="53"/>
  <c r="J43" i="53"/>
  <c r="J55" i="53"/>
  <c r="E58" i="53"/>
  <c r="I61" i="53"/>
  <c r="J26" i="53"/>
  <c r="J38" i="53"/>
  <c r="J50" i="53"/>
  <c r="F58" i="53"/>
  <c r="J27" i="53"/>
  <c r="E60" i="53"/>
  <c r="J52" i="53"/>
  <c r="I58" i="53"/>
  <c r="F60" i="53"/>
  <c r="E62" i="53"/>
  <c r="J35" i="53"/>
  <c r="J47" i="53"/>
  <c r="J30" i="53"/>
  <c r="K35" i="53"/>
  <c r="J42" i="53"/>
  <c r="J54" i="53"/>
  <c r="G56" i="53"/>
  <c r="I60" i="53"/>
  <c r="F62" i="53"/>
  <c r="J25" i="53"/>
  <c r="J37" i="53"/>
  <c r="J49" i="53"/>
  <c r="J39" i="52"/>
  <c r="K41" i="52"/>
  <c r="J41" i="52"/>
  <c r="K48" i="52"/>
  <c r="K36" i="52"/>
  <c r="E61" i="52"/>
  <c r="K53" i="52"/>
  <c r="J26" i="52"/>
  <c r="J45" i="52"/>
  <c r="K55" i="52"/>
  <c r="J55" i="52"/>
  <c r="K49" i="52"/>
  <c r="K52" i="52"/>
  <c r="J36" i="52"/>
  <c r="J49" i="52"/>
  <c r="K27" i="52"/>
  <c r="J46" i="52"/>
  <c r="I62" i="52"/>
  <c r="J56" i="52"/>
  <c r="J44" i="52"/>
  <c r="J32" i="52"/>
  <c r="I60" i="52"/>
  <c r="I58" i="52"/>
  <c r="I61" i="52"/>
  <c r="K43" i="52"/>
  <c r="K46" i="52"/>
  <c r="J24" i="52"/>
  <c r="J37" i="52"/>
  <c r="J43" i="52"/>
  <c r="J53" i="52"/>
  <c r="K24" i="52"/>
  <c r="J34" i="52"/>
  <c r="K44" i="52"/>
  <c r="K50" i="52"/>
  <c r="J50" i="52"/>
  <c r="E60" i="52"/>
  <c r="K28" i="52"/>
  <c r="K31" i="52"/>
  <c r="K47" i="52"/>
  <c r="J25" i="52"/>
  <c r="J31" i="52"/>
  <c r="J51" i="52"/>
  <c r="K54" i="52"/>
  <c r="K42" i="52"/>
  <c r="K56" i="52"/>
  <c r="J27" i="52"/>
  <c r="K30" i="52"/>
  <c r="K33" i="52"/>
  <c r="K37" i="52"/>
  <c r="K40" i="52"/>
  <c r="E58" i="52"/>
  <c r="K32" i="52"/>
  <c r="K38" i="52"/>
  <c r="J38" i="52"/>
  <c r="F26" i="52"/>
  <c r="K35" i="52"/>
  <c r="I59" i="52"/>
  <c r="J33" i="52"/>
  <c r="F25" i="52"/>
  <c r="G28" i="52" s="1"/>
  <c r="J28" i="52"/>
  <c r="J40" i="52"/>
  <c r="K45" i="52"/>
  <c r="J52" i="52"/>
  <c r="J35" i="52"/>
  <c r="J47" i="52"/>
  <c r="E62" i="52"/>
  <c r="J30" i="52"/>
  <c r="J42" i="52"/>
  <c r="J54" i="52"/>
  <c r="E59" i="52"/>
  <c r="J25" i="17"/>
  <c r="J26" i="17"/>
  <c r="J27" i="17"/>
  <c r="J28" i="17"/>
  <c r="J29" i="17"/>
  <c r="J30" i="17"/>
  <c r="J31" i="17"/>
  <c r="J32" i="17"/>
  <c r="J33" i="17"/>
  <c r="J34" i="17"/>
  <c r="J35" i="17"/>
  <c r="J36" i="17"/>
  <c r="J37" i="17"/>
  <c r="J38" i="17"/>
  <c r="J39" i="17"/>
  <c r="J40" i="17"/>
  <c r="J41" i="17"/>
  <c r="J42" i="17"/>
  <c r="J43" i="17"/>
  <c r="J44" i="17"/>
  <c r="J45" i="17"/>
  <c r="J46" i="17"/>
  <c r="J47" i="17"/>
  <c r="J48" i="17"/>
  <c r="J49" i="17"/>
  <c r="J50" i="17"/>
  <c r="J51" i="17"/>
  <c r="J52" i="17"/>
  <c r="J53" i="17"/>
  <c r="J54" i="17"/>
  <c r="J55" i="17"/>
  <c r="J56" i="17"/>
  <c r="J24" i="17"/>
  <c r="L55" i="53" l="1"/>
  <c r="L51" i="53"/>
  <c r="L36" i="53"/>
  <c r="L44" i="53"/>
  <c r="L30" i="53"/>
  <c r="L45" i="53"/>
  <c r="L39" i="53"/>
  <c r="L35" i="53"/>
  <c r="L29" i="53"/>
  <c r="L52" i="53"/>
  <c r="L40" i="53"/>
  <c r="L33" i="53"/>
  <c r="L49" i="53"/>
  <c r="L27" i="53"/>
  <c r="L25" i="53"/>
  <c r="L38" i="53"/>
  <c r="L53" i="53"/>
  <c r="L54" i="53"/>
  <c r="L26" i="53"/>
  <c r="L32" i="53"/>
  <c r="L50" i="53"/>
  <c r="L28" i="53"/>
  <c r="L43" i="53"/>
  <c r="L46" i="53"/>
  <c r="L31" i="53"/>
  <c r="L37" i="53"/>
  <c r="L47" i="53"/>
  <c r="L42" i="53"/>
  <c r="K62" i="53"/>
  <c r="K60" i="53"/>
  <c r="K58" i="53"/>
  <c r="K61" i="53"/>
  <c r="L24" i="53"/>
  <c r="K59" i="53"/>
  <c r="L34" i="53"/>
  <c r="L41" i="53"/>
  <c r="L56" i="53"/>
  <c r="L48" i="53"/>
  <c r="G49" i="52"/>
  <c r="G56" i="52"/>
  <c r="G32" i="52"/>
  <c r="G31" i="52"/>
  <c r="K25" i="52"/>
  <c r="L40" i="52" s="1"/>
  <c r="G25" i="52"/>
  <c r="G55" i="52"/>
  <c r="G29" i="52"/>
  <c r="G46" i="52"/>
  <c r="G36" i="52"/>
  <c r="G27" i="52"/>
  <c r="G50" i="52"/>
  <c r="F61" i="52"/>
  <c r="G45" i="52"/>
  <c r="G39" i="52"/>
  <c r="G37" i="52"/>
  <c r="G42" i="52"/>
  <c r="L50" i="52"/>
  <c r="G30" i="52"/>
  <c r="G40" i="52"/>
  <c r="G26" i="52"/>
  <c r="G34" i="52"/>
  <c r="G47" i="52"/>
  <c r="F58" i="52"/>
  <c r="G48" i="52"/>
  <c r="G53" i="52"/>
  <c r="G44" i="52"/>
  <c r="F60" i="52"/>
  <c r="K26" i="52"/>
  <c r="L33" i="52" s="1"/>
  <c r="F62" i="52"/>
  <c r="G52" i="52"/>
  <c r="G43" i="52"/>
  <c r="G54" i="52"/>
  <c r="G41" i="52"/>
  <c r="F59" i="52"/>
  <c r="G33" i="52"/>
  <c r="G35" i="52"/>
  <c r="G24" i="52"/>
  <c r="G51" i="52"/>
  <c r="G38" i="52"/>
  <c r="L28" i="52" l="1"/>
  <c r="L45" i="52"/>
  <c r="L54" i="52"/>
  <c r="L32" i="52"/>
  <c r="L56" i="52"/>
  <c r="L37" i="52"/>
  <c r="K59" i="52"/>
  <c r="L29" i="52"/>
  <c r="K61" i="52"/>
  <c r="L55" i="52"/>
  <c r="K58" i="52"/>
  <c r="L39" i="52"/>
  <c r="L46" i="52"/>
  <c r="K60" i="52"/>
  <c r="L25" i="52"/>
  <c r="L38" i="52"/>
  <c r="L24" i="52"/>
  <c r="L47" i="52"/>
  <c r="L48" i="52"/>
  <c r="L41" i="52"/>
  <c r="L52" i="52"/>
  <c r="L27" i="52"/>
  <c r="L44" i="52"/>
  <c r="L42" i="52"/>
  <c r="L36" i="52"/>
  <c r="L30" i="52"/>
  <c r="L35" i="52"/>
  <c r="L31" i="52"/>
  <c r="L53" i="52"/>
  <c r="K62" i="52"/>
  <c r="L34" i="52"/>
  <c r="L51" i="52"/>
  <c r="L26" i="52"/>
  <c r="L43" i="52"/>
  <c r="L49" i="52"/>
  <c r="H62" i="28"/>
  <c r="D62" i="28"/>
  <c r="C62" i="28"/>
  <c r="H61" i="28"/>
  <c r="D61" i="28"/>
  <c r="C61" i="28"/>
  <c r="H60" i="28"/>
  <c r="D60" i="28"/>
  <c r="C60" i="28"/>
  <c r="H59" i="28"/>
  <c r="D59" i="28"/>
  <c r="C59" i="28"/>
  <c r="H58" i="28"/>
  <c r="D58" i="28"/>
  <c r="C58" i="28"/>
  <c r="H62" i="29"/>
  <c r="D62" i="29"/>
  <c r="C62" i="29"/>
  <c r="H61" i="29"/>
  <c r="D61" i="29"/>
  <c r="C61" i="29"/>
  <c r="H60" i="29"/>
  <c r="D60" i="29"/>
  <c r="C60" i="29"/>
  <c r="H59" i="29"/>
  <c r="D59" i="29"/>
  <c r="C59" i="29"/>
  <c r="H58" i="29"/>
  <c r="D58" i="29"/>
  <c r="C58" i="29"/>
  <c r="H62" i="30"/>
  <c r="D62" i="30"/>
  <c r="C62" i="30"/>
  <c r="H61" i="30"/>
  <c r="D61" i="30"/>
  <c r="C61" i="30"/>
  <c r="H60" i="30"/>
  <c r="D60" i="30"/>
  <c r="C60" i="30"/>
  <c r="H59" i="30"/>
  <c r="D59" i="30"/>
  <c r="C59" i="30"/>
  <c r="H58" i="30"/>
  <c r="D58" i="30"/>
  <c r="C58" i="30"/>
  <c r="H62" i="27"/>
  <c r="D62" i="27"/>
  <c r="C62" i="27"/>
  <c r="H61" i="27"/>
  <c r="D61" i="27"/>
  <c r="C61" i="27"/>
  <c r="H60" i="27"/>
  <c r="D60" i="27"/>
  <c r="C60" i="27"/>
  <c r="H59" i="27"/>
  <c r="D59" i="27"/>
  <c r="C59" i="27"/>
  <c r="H58" i="27"/>
  <c r="D58" i="27"/>
  <c r="C58" i="27"/>
  <c r="H62" i="26"/>
  <c r="D62" i="26"/>
  <c r="C62" i="26"/>
  <c r="H61" i="26"/>
  <c r="D61" i="26"/>
  <c r="C61" i="26"/>
  <c r="H60" i="26"/>
  <c r="D60" i="26"/>
  <c r="C60" i="26"/>
  <c r="H59" i="26"/>
  <c r="D59" i="26"/>
  <c r="C59" i="26"/>
  <c r="H58" i="26"/>
  <c r="D58" i="26"/>
  <c r="C58" i="26"/>
  <c r="H62" i="24"/>
  <c r="D62" i="24"/>
  <c r="C62" i="24"/>
  <c r="H61" i="24"/>
  <c r="D61" i="24"/>
  <c r="C61" i="24"/>
  <c r="H60" i="24"/>
  <c r="D60" i="24"/>
  <c r="C60" i="24"/>
  <c r="H59" i="24"/>
  <c r="D59" i="24"/>
  <c r="C59" i="24"/>
  <c r="H58" i="24"/>
  <c r="D58" i="24"/>
  <c r="C58" i="24"/>
  <c r="H62" i="23"/>
  <c r="D62" i="23"/>
  <c r="C62" i="23"/>
  <c r="H61" i="23"/>
  <c r="D61" i="23"/>
  <c r="C61" i="23"/>
  <c r="H60" i="23"/>
  <c r="D60" i="23"/>
  <c r="C60" i="23"/>
  <c r="H59" i="23"/>
  <c r="D59" i="23"/>
  <c r="C59" i="23"/>
  <c r="H58" i="23"/>
  <c r="D58" i="23"/>
  <c r="C58" i="23"/>
  <c r="H62" i="22"/>
  <c r="D62" i="22"/>
  <c r="C62" i="22"/>
  <c r="H61" i="22"/>
  <c r="D61" i="22"/>
  <c r="C61" i="22"/>
  <c r="H60" i="22"/>
  <c r="D60" i="22"/>
  <c r="C60" i="22"/>
  <c r="H59" i="22"/>
  <c r="D59" i="22"/>
  <c r="C59" i="22"/>
  <c r="H58" i="22"/>
  <c r="D58" i="22"/>
  <c r="C58" i="22"/>
  <c r="H62" i="17"/>
  <c r="D62" i="17"/>
  <c r="C62" i="17"/>
  <c r="H61" i="17"/>
  <c r="D61" i="17"/>
  <c r="C61" i="17"/>
  <c r="H60" i="17"/>
  <c r="D60" i="17"/>
  <c r="C60" i="17"/>
  <c r="H59" i="17"/>
  <c r="D59" i="17"/>
  <c r="C59" i="17"/>
  <c r="H58" i="17"/>
  <c r="D58" i="17"/>
  <c r="C58" i="17"/>
  <c r="H62" i="43"/>
  <c r="D62" i="43"/>
  <c r="C62" i="43"/>
  <c r="H61" i="43"/>
  <c r="D61" i="43"/>
  <c r="C61" i="43"/>
  <c r="H60" i="43"/>
  <c r="D60" i="43"/>
  <c r="C60" i="43"/>
  <c r="H59" i="43"/>
  <c r="D59" i="43"/>
  <c r="C59" i="43"/>
  <c r="H58" i="43"/>
  <c r="D58" i="43"/>
  <c r="C58" i="43"/>
  <c r="H62" i="45"/>
  <c r="D62" i="45"/>
  <c r="C62" i="45"/>
  <c r="H61" i="45"/>
  <c r="D61" i="45"/>
  <c r="C61" i="45"/>
  <c r="H60" i="45"/>
  <c r="D60" i="45"/>
  <c r="C60" i="45"/>
  <c r="H59" i="45"/>
  <c r="D59" i="45"/>
  <c r="C59" i="45"/>
  <c r="H58" i="45"/>
  <c r="D58" i="45"/>
  <c r="C58" i="45"/>
  <c r="I56" i="45" l="1"/>
  <c r="E56" i="45"/>
  <c r="F56" i="45" s="1"/>
  <c r="I55" i="45"/>
  <c r="E55" i="45"/>
  <c r="F55" i="45" s="1"/>
  <c r="I54" i="45"/>
  <c r="E54" i="45"/>
  <c r="F54" i="45" s="1"/>
  <c r="I53" i="45"/>
  <c r="E53" i="45"/>
  <c r="F53" i="45" s="1"/>
  <c r="I52" i="45"/>
  <c r="E52" i="45"/>
  <c r="F52" i="45" s="1"/>
  <c r="I51" i="45"/>
  <c r="E51" i="45"/>
  <c r="F51" i="45" s="1"/>
  <c r="I50" i="45"/>
  <c r="E50" i="45"/>
  <c r="F50" i="45" s="1"/>
  <c r="I49" i="45"/>
  <c r="E49" i="45"/>
  <c r="F49" i="45" s="1"/>
  <c r="I48" i="45"/>
  <c r="E48" i="45"/>
  <c r="F48" i="45" s="1"/>
  <c r="I47" i="45"/>
  <c r="E47" i="45"/>
  <c r="F47" i="45" s="1"/>
  <c r="I46" i="45"/>
  <c r="E46" i="45"/>
  <c r="F46" i="45" s="1"/>
  <c r="I45" i="45"/>
  <c r="E45" i="45"/>
  <c r="F45" i="45" s="1"/>
  <c r="I44" i="45"/>
  <c r="E44" i="45"/>
  <c r="F44" i="45" s="1"/>
  <c r="I43" i="45"/>
  <c r="E43" i="45"/>
  <c r="F43" i="45" s="1"/>
  <c r="I42" i="45"/>
  <c r="E42" i="45"/>
  <c r="F42" i="45" s="1"/>
  <c r="I41" i="45"/>
  <c r="E41" i="45"/>
  <c r="F41" i="45" s="1"/>
  <c r="I40" i="45"/>
  <c r="E40" i="45"/>
  <c r="F40" i="45" s="1"/>
  <c r="I39" i="45"/>
  <c r="E39" i="45"/>
  <c r="F39" i="45" s="1"/>
  <c r="I38" i="45"/>
  <c r="E38" i="45"/>
  <c r="F38" i="45" s="1"/>
  <c r="I37" i="45"/>
  <c r="E37" i="45"/>
  <c r="F37" i="45" s="1"/>
  <c r="I36" i="45"/>
  <c r="E36" i="45"/>
  <c r="F36" i="45" s="1"/>
  <c r="I35" i="45"/>
  <c r="E35" i="45"/>
  <c r="F35" i="45" s="1"/>
  <c r="I34" i="45"/>
  <c r="E34" i="45"/>
  <c r="F34" i="45" s="1"/>
  <c r="I33" i="45"/>
  <c r="E33" i="45"/>
  <c r="F33" i="45" s="1"/>
  <c r="I32" i="45"/>
  <c r="E32" i="45"/>
  <c r="F32" i="45" s="1"/>
  <c r="I31" i="45"/>
  <c r="E31" i="45"/>
  <c r="F31" i="45" s="1"/>
  <c r="I30" i="45"/>
  <c r="E30" i="45"/>
  <c r="F30" i="45" s="1"/>
  <c r="I29" i="45"/>
  <c r="E29" i="45"/>
  <c r="F29" i="45" s="1"/>
  <c r="I28" i="45"/>
  <c r="E28" i="45"/>
  <c r="F28" i="45" s="1"/>
  <c r="I27" i="45"/>
  <c r="E27" i="45"/>
  <c r="F27" i="45" s="1"/>
  <c r="I26" i="45"/>
  <c r="E26" i="45"/>
  <c r="F26" i="45" s="1"/>
  <c r="I25" i="45"/>
  <c r="E25" i="45"/>
  <c r="F25" i="45" s="1"/>
  <c r="E24" i="45"/>
  <c r="E24" i="43"/>
  <c r="E38" i="43"/>
  <c r="F38" i="43" s="1"/>
  <c r="I56" i="43"/>
  <c r="E56" i="43"/>
  <c r="F56" i="43" s="1"/>
  <c r="I55" i="43"/>
  <c r="E55" i="43"/>
  <c r="F55" i="43" s="1"/>
  <c r="I54" i="43"/>
  <c r="E54" i="43"/>
  <c r="F54" i="43" s="1"/>
  <c r="I53" i="43"/>
  <c r="E53" i="43"/>
  <c r="F53" i="43" s="1"/>
  <c r="I52" i="43"/>
  <c r="E52" i="43"/>
  <c r="F52" i="43" s="1"/>
  <c r="I51" i="43"/>
  <c r="E51" i="43"/>
  <c r="F51" i="43" s="1"/>
  <c r="I50" i="43"/>
  <c r="E50" i="43"/>
  <c r="F50" i="43" s="1"/>
  <c r="I49" i="43"/>
  <c r="E49" i="43"/>
  <c r="F49" i="43" s="1"/>
  <c r="I48" i="43"/>
  <c r="E48" i="43"/>
  <c r="F48" i="43" s="1"/>
  <c r="I47" i="43"/>
  <c r="E47" i="43"/>
  <c r="F47" i="43" s="1"/>
  <c r="I46" i="43"/>
  <c r="E46" i="43"/>
  <c r="F46" i="43" s="1"/>
  <c r="I45" i="43"/>
  <c r="E45" i="43"/>
  <c r="F45" i="43" s="1"/>
  <c r="I44" i="43"/>
  <c r="E44" i="43"/>
  <c r="F44" i="43" s="1"/>
  <c r="I43" i="43"/>
  <c r="E43" i="43"/>
  <c r="F43" i="43" s="1"/>
  <c r="I42" i="43"/>
  <c r="E42" i="43"/>
  <c r="F42" i="43" s="1"/>
  <c r="I41" i="43"/>
  <c r="E41" i="43"/>
  <c r="F41" i="43" s="1"/>
  <c r="I40" i="43"/>
  <c r="E40" i="43"/>
  <c r="F40" i="43" s="1"/>
  <c r="I39" i="43"/>
  <c r="E39" i="43"/>
  <c r="F39" i="43" s="1"/>
  <c r="I38" i="43"/>
  <c r="I37" i="43"/>
  <c r="E37" i="43"/>
  <c r="F37" i="43" s="1"/>
  <c r="I36" i="43"/>
  <c r="E36" i="43"/>
  <c r="F36" i="43" s="1"/>
  <c r="I35" i="43"/>
  <c r="E35" i="43"/>
  <c r="F35" i="43" s="1"/>
  <c r="I34" i="43"/>
  <c r="E34" i="43"/>
  <c r="F34" i="43" s="1"/>
  <c r="I33" i="43"/>
  <c r="E33" i="43"/>
  <c r="F33" i="43" s="1"/>
  <c r="I32" i="43"/>
  <c r="E32" i="43"/>
  <c r="F32" i="43" s="1"/>
  <c r="I31" i="43"/>
  <c r="E31" i="43"/>
  <c r="F31" i="43" s="1"/>
  <c r="I30" i="43"/>
  <c r="E30" i="43"/>
  <c r="F30" i="43" s="1"/>
  <c r="I29" i="43"/>
  <c r="E29" i="43"/>
  <c r="F29" i="43" s="1"/>
  <c r="I28" i="43"/>
  <c r="E28" i="43"/>
  <c r="F28" i="43" s="1"/>
  <c r="I27" i="43"/>
  <c r="E27" i="43"/>
  <c r="F27" i="43" s="1"/>
  <c r="I26" i="43"/>
  <c r="E26" i="43"/>
  <c r="F26" i="43" s="1"/>
  <c r="I25" i="43"/>
  <c r="E25" i="43"/>
  <c r="F25" i="43" s="1"/>
  <c r="I24" i="43"/>
  <c r="J27" i="45" l="1"/>
  <c r="I61" i="43"/>
  <c r="I58" i="43"/>
  <c r="I60" i="43"/>
  <c r="I59" i="43"/>
  <c r="I62" i="43"/>
  <c r="F24" i="43"/>
  <c r="G37" i="43" s="1"/>
  <c r="E62" i="43"/>
  <c r="E60" i="43"/>
  <c r="E58" i="43"/>
  <c r="E59" i="43"/>
  <c r="E61" i="43"/>
  <c r="I58" i="45"/>
  <c r="I60" i="45"/>
  <c r="I62" i="45"/>
  <c r="I61" i="45"/>
  <c r="I59" i="45"/>
  <c r="F24" i="45"/>
  <c r="E60" i="45"/>
  <c r="E59" i="45"/>
  <c r="E62" i="45"/>
  <c r="E58" i="45"/>
  <c r="E61" i="45"/>
  <c r="J25" i="43"/>
  <c r="J31" i="43"/>
  <c r="J27" i="43"/>
  <c r="J29" i="43"/>
  <c r="J38" i="43"/>
  <c r="J40" i="43"/>
  <c r="J42" i="43"/>
  <c r="J44" i="43"/>
  <c r="K44" i="43"/>
  <c r="J46" i="43"/>
  <c r="J48" i="43"/>
  <c r="J50" i="43"/>
  <c r="J52" i="43"/>
  <c r="J54" i="43"/>
  <c r="J56" i="43"/>
  <c r="J24" i="43"/>
  <c r="J26" i="43"/>
  <c r="J28" i="43"/>
  <c r="J30" i="43"/>
  <c r="J32" i="43"/>
  <c r="J34" i="43"/>
  <c r="J36" i="43"/>
  <c r="J39" i="43"/>
  <c r="J41" i="43"/>
  <c r="J43" i="43"/>
  <c r="K45" i="43"/>
  <c r="J45" i="43"/>
  <c r="J47" i="43"/>
  <c r="J49" i="43"/>
  <c r="J51" i="43"/>
  <c r="J53" i="43"/>
  <c r="J55" i="43"/>
  <c r="J33" i="43"/>
  <c r="J35" i="43"/>
  <c r="J37" i="43"/>
  <c r="K41" i="45"/>
  <c r="K26" i="45"/>
  <c r="K49" i="45"/>
  <c r="K45" i="45"/>
  <c r="K53" i="45"/>
  <c r="K37" i="45"/>
  <c r="J37" i="45"/>
  <c r="J44" i="45"/>
  <c r="J48" i="45"/>
  <c r="J52" i="45"/>
  <c r="J56" i="45"/>
  <c r="J24" i="45"/>
  <c r="K33" i="45"/>
  <c r="J33" i="45"/>
  <c r="J36" i="45"/>
  <c r="J39" i="45"/>
  <c r="J43" i="45"/>
  <c r="J47" i="45"/>
  <c r="J51" i="45"/>
  <c r="J55" i="45"/>
  <c r="K29" i="45"/>
  <c r="J29" i="45"/>
  <c r="J30" i="45"/>
  <c r="J26" i="45"/>
  <c r="J32" i="45"/>
  <c r="J35" i="45"/>
  <c r="J38" i="45"/>
  <c r="J42" i="45"/>
  <c r="J46" i="45"/>
  <c r="J50" i="45"/>
  <c r="J54" i="45"/>
  <c r="J25" i="45"/>
  <c r="J28" i="45"/>
  <c r="J31" i="45"/>
  <c r="J34" i="45"/>
  <c r="J41" i="45"/>
  <c r="J45" i="45"/>
  <c r="J49" i="45"/>
  <c r="J53" i="45"/>
  <c r="J40" i="45"/>
  <c r="K28" i="45"/>
  <c r="K32" i="45"/>
  <c r="K36" i="45"/>
  <c r="K40" i="45"/>
  <c r="K44" i="45"/>
  <c r="K48" i="45"/>
  <c r="K52" i="45"/>
  <c r="K56" i="45"/>
  <c r="K31" i="45"/>
  <c r="K35" i="45"/>
  <c r="K39" i="45"/>
  <c r="K43" i="45"/>
  <c r="K47" i="45"/>
  <c r="K51" i="45"/>
  <c r="K55" i="45"/>
  <c r="G30" i="45"/>
  <c r="K30" i="45"/>
  <c r="G42" i="45"/>
  <c r="K42" i="45"/>
  <c r="G26" i="45"/>
  <c r="K24" i="45"/>
  <c r="G24" i="45"/>
  <c r="G34" i="45"/>
  <c r="K34" i="45"/>
  <c r="G54" i="45"/>
  <c r="K54" i="45"/>
  <c r="K27" i="45"/>
  <c r="G27" i="45"/>
  <c r="G29" i="45"/>
  <c r="G33" i="45"/>
  <c r="G37" i="45"/>
  <c r="G41" i="45"/>
  <c r="G45" i="45"/>
  <c r="G49" i="45"/>
  <c r="G53" i="45"/>
  <c r="G38" i="45"/>
  <c r="K38" i="45"/>
  <c r="G46" i="45"/>
  <c r="K46" i="45"/>
  <c r="G50" i="45"/>
  <c r="K50" i="45"/>
  <c r="K25" i="45"/>
  <c r="G25" i="45"/>
  <c r="G28" i="45"/>
  <c r="G32" i="45"/>
  <c r="G36" i="45"/>
  <c r="G40" i="45"/>
  <c r="G44" i="45"/>
  <c r="G48" i="45"/>
  <c r="G52" i="45"/>
  <c r="G56" i="45"/>
  <c r="G31" i="45"/>
  <c r="G35" i="45"/>
  <c r="G39" i="45"/>
  <c r="G43" i="45"/>
  <c r="G47" i="45"/>
  <c r="G51" i="45"/>
  <c r="G55" i="45"/>
  <c r="K53" i="43"/>
  <c r="K28" i="43"/>
  <c r="K32" i="43"/>
  <c r="K36" i="43"/>
  <c r="K42" i="43"/>
  <c r="K50" i="43"/>
  <c r="K39" i="43"/>
  <c r="K47" i="43"/>
  <c r="K55" i="43"/>
  <c r="K27" i="43"/>
  <c r="K31" i="43"/>
  <c r="K35" i="43"/>
  <c r="K52" i="43"/>
  <c r="K41" i="43"/>
  <c r="K49" i="43"/>
  <c r="K26" i="43"/>
  <c r="K30" i="43"/>
  <c r="K34" i="43"/>
  <c r="K38" i="43"/>
  <c r="K46" i="43"/>
  <c r="K54" i="43"/>
  <c r="K43" i="43"/>
  <c r="K51" i="43"/>
  <c r="K25" i="43"/>
  <c r="K29" i="43"/>
  <c r="K33" i="43"/>
  <c r="K37" i="43"/>
  <c r="K40" i="43"/>
  <c r="K48" i="43"/>
  <c r="K56" i="43"/>
  <c r="G52" i="43" l="1"/>
  <c r="G48" i="43"/>
  <c r="G47" i="43"/>
  <c r="G43" i="43"/>
  <c r="G39" i="43"/>
  <c r="G32" i="43"/>
  <c r="G44" i="43"/>
  <c r="G54" i="43"/>
  <c r="G45" i="43"/>
  <c r="G29" i="43"/>
  <c r="G35" i="43"/>
  <c r="G41" i="43"/>
  <c r="G34" i="43"/>
  <c r="G24" i="43"/>
  <c r="G40" i="43"/>
  <c r="G55" i="43"/>
  <c r="G30" i="43"/>
  <c r="G38" i="43"/>
  <c r="G26" i="43"/>
  <c r="G49" i="43"/>
  <c r="G27" i="43"/>
  <c r="G33" i="43"/>
  <c r="G28" i="43"/>
  <c r="G50" i="43"/>
  <c r="G51" i="43"/>
  <c r="G46" i="43"/>
  <c r="G31" i="43"/>
  <c r="K24" i="43"/>
  <c r="K62" i="43" s="1"/>
  <c r="G36" i="43"/>
  <c r="G25" i="43"/>
  <c r="G56" i="43"/>
  <c r="G42" i="43"/>
  <c r="G53" i="43"/>
  <c r="K58" i="43"/>
  <c r="K61" i="43"/>
  <c r="K59" i="43"/>
  <c r="F60" i="43"/>
  <c r="F58" i="43"/>
  <c r="F59" i="43"/>
  <c r="F61" i="43"/>
  <c r="F62" i="43"/>
  <c r="K61" i="45"/>
  <c r="K59" i="45"/>
  <c r="K58" i="45"/>
  <c r="K62" i="45"/>
  <c r="K60" i="45"/>
  <c r="F60" i="45"/>
  <c r="F58" i="45"/>
  <c r="F62" i="45"/>
  <c r="F61" i="45"/>
  <c r="F59" i="45"/>
  <c r="L38" i="43"/>
  <c r="L32" i="45"/>
  <c r="L38" i="45"/>
  <c r="L34" i="45"/>
  <c r="L50" i="43"/>
  <c r="L48" i="43"/>
  <c r="L56" i="43"/>
  <c r="L55" i="43"/>
  <c r="L33" i="43"/>
  <c r="L50" i="45"/>
  <c r="L33" i="45"/>
  <c r="L46" i="45"/>
  <c r="L48" i="45"/>
  <c r="L37" i="45"/>
  <c r="L55" i="45"/>
  <c r="L35" i="45"/>
  <c r="L47" i="45"/>
  <c r="L25" i="45"/>
  <c r="L36" i="45"/>
  <c r="L56" i="45"/>
  <c r="L41" i="45"/>
  <c r="L26" i="45"/>
  <c r="L42" i="45"/>
  <c r="L24" i="45"/>
  <c r="L43" i="45"/>
  <c r="L51" i="45"/>
  <c r="L27" i="45"/>
  <c r="L54" i="45"/>
  <c r="L49" i="45"/>
  <c r="L28" i="45"/>
  <c r="L44" i="45"/>
  <c r="L52" i="45"/>
  <c r="L29" i="45"/>
  <c r="L40" i="45"/>
  <c r="L39" i="45"/>
  <c r="L30" i="45"/>
  <c r="L45" i="45"/>
  <c r="L53" i="45"/>
  <c r="L31" i="45"/>
  <c r="L35" i="43" l="1"/>
  <c r="L25" i="43"/>
  <c r="L28" i="43"/>
  <c r="L40" i="43"/>
  <c r="L39" i="43"/>
  <c r="L41" i="43"/>
  <c r="L46" i="43"/>
  <c r="L52" i="43"/>
  <c r="L29" i="43"/>
  <c r="L54" i="43"/>
  <c r="L43" i="43"/>
  <c r="L42" i="43"/>
  <c r="L37" i="43"/>
  <c r="L36" i="43"/>
  <c r="L31" i="43"/>
  <c r="L34" i="43"/>
  <c r="L26" i="43"/>
  <c r="L24" i="43"/>
  <c r="L27" i="43"/>
  <c r="L44" i="43"/>
  <c r="L32" i="43"/>
  <c r="L45" i="43"/>
  <c r="L47" i="43"/>
  <c r="L30" i="43"/>
  <c r="L53" i="43"/>
  <c r="K60" i="43"/>
  <c r="L51" i="43"/>
  <c r="L49" i="43"/>
  <c r="I56" i="30"/>
  <c r="E56" i="30"/>
  <c r="F56" i="30" s="1"/>
  <c r="I55" i="30"/>
  <c r="E55" i="30"/>
  <c r="F55" i="30" s="1"/>
  <c r="I54" i="30"/>
  <c r="E54" i="30"/>
  <c r="F54" i="30" s="1"/>
  <c r="I53" i="30"/>
  <c r="E53" i="30"/>
  <c r="F53" i="30" s="1"/>
  <c r="I52" i="30"/>
  <c r="E52" i="30"/>
  <c r="F52" i="30" s="1"/>
  <c r="I51" i="30"/>
  <c r="E51" i="30"/>
  <c r="F51" i="30" s="1"/>
  <c r="I50" i="30"/>
  <c r="E50" i="30"/>
  <c r="F50" i="30" s="1"/>
  <c r="I49" i="30"/>
  <c r="E49" i="30"/>
  <c r="F49" i="30" s="1"/>
  <c r="I48" i="30"/>
  <c r="E48" i="30"/>
  <c r="F48" i="30" s="1"/>
  <c r="I47" i="30"/>
  <c r="E47" i="30"/>
  <c r="F47" i="30" s="1"/>
  <c r="I46" i="30"/>
  <c r="E46" i="30"/>
  <c r="F46" i="30" s="1"/>
  <c r="I45" i="30"/>
  <c r="E45" i="30"/>
  <c r="F45" i="30" s="1"/>
  <c r="I44" i="30"/>
  <c r="E44" i="30"/>
  <c r="F44" i="30" s="1"/>
  <c r="I43" i="30"/>
  <c r="E43" i="30"/>
  <c r="F43" i="30" s="1"/>
  <c r="I42" i="30"/>
  <c r="E42" i="30"/>
  <c r="F42" i="30" s="1"/>
  <c r="I41" i="30"/>
  <c r="E41" i="30"/>
  <c r="F41" i="30" s="1"/>
  <c r="I40" i="30"/>
  <c r="E40" i="30"/>
  <c r="F40" i="30" s="1"/>
  <c r="I39" i="30"/>
  <c r="E39" i="30"/>
  <c r="F39" i="30" s="1"/>
  <c r="I38" i="30"/>
  <c r="E38" i="30"/>
  <c r="F38" i="30" s="1"/>
  <c r="I37" i="30"/>
  <c r="F37" i="30"/>
  <c r="I36" i="30"/>
  <c r="E36" i="30"/>
  <c r="F36" i="30" s="1"/>
  <c r="I35" i="30"/>
  <c r="E35" i="30"/>
  <c r="F35" i="30" s="1"/>
  <c r="I34" i="30"/>
  <c r="E34" i="30"/>
  <c r="F34" i="30" s="1"/>
  <c r="I33" i="30"/>
  <c r="E33" i="30"/>
  <c r="F33" i="30" s="1"/>
  <c r="I32" i="30"/>
  <c r="J32" i="30" s="1"/>
  <c r="E32" i="30"/>
  <c r="F32" i="30" s="1"/>
  <c r="I31" i="30"/>
  <c r="E31" i="30"/>
  <c r="F31" i="30" s="1"/>
  <c r="I30" i="30"/>
  <c r="E30" i="30"/>
  <c r="F30" i="30" s="1"/>
  <c r="I29" i="30"/>
  <c r="E29" i="30"/>
  <c r="F29" i="30" s="1"/>
  <c r="I28" i="30"/>
  <c r="E28" i="30"/>
  <c r="F28" i="30" s="1"/>
  <c r="I27" i="30"/>
  <c r="E27" i="30"/>
  <c r="F27" i="30" s="1"/>
  <c r="I26" i="30"/>
  <c r="J26" i="30" s="1"/>
  <c r="E26" i="30"/>
  <c r="F26" i="30" s="1"/>
  <c r="I25" i="30"/>
  <c r="E25" i="30"/>
  <c r="F25" i="30" s="1"/>
  <c r="I24" i="30"/>
  <c r="E24" i="30"/>
  <c r="I56" i="29"/>
  <c r="E56" i="29"/>
  <c r="F56" i="29" s="1"/>
  <c r="I55" i="29"/>
  <c r="E55" i="29"/>
  <c r="F55" i="29" s="1"/>
  <c r="I54" i="29"/>
  <c r="E54" i="29"/>
  <c r="F54" i="29" s="1"/>
  <c r="I53" i="29"/>
  <c r="E53" i="29"/>
  <c r="F53" i="29" s="1"/>
  <c r="I52" i="29"/>
  <c r="E52" i="29"/>
  <c r="F52" i="29" s="1"/>
  <c r="I50" i="29"/>
  <c r="E50" i="29"/>
  <c r="F50" i="29" s="1"/>
  <c r="I49" i="29"/>
  <c r="E49" i="29"/>
  <c r="F49" i="29" s="1"/>
  <c r="I48" i="29"/>
  <c r="E48" i="29"/>
  <c r="F48" i="29" s="1"/>
  <c r="I47" i="29"/>
  <c r="E47" i="29"/>
  <c r="F47" i="29" s="1"/>
  <c r="I46" i="29"/>
  <c r="E46" i="29"/>
  <c r="F46" i="29" s="1"/>
  <c r="I45" i="29"/>
  <c r="E45" i="29"/>
  <c r="F45" i="29" s="1"/>
  <c r="I44" i="29"/>
  <c r="E44" i="29"/>
  <c r="F44" i="29" s="1"/>
  <c r="I43" i="29"/>
  <c r="E43" i="29"/>
  <c r="F43" i="29" s="1"/>
  <c r="I42" i="29"/>
  <c r="E42" i="29"/>
  <c r="F42" i="29" s="1"/>
  <c r="I41" i="29"/>
  <c r="E41" i="29"/>
  <c r="F41" i="29" s="1"/>
  <c r="I40" i="29"/>
  <c r="E40" i="29"/>
  <c r="F40" i="29" s="1"/>
  <c r="I39" i="29"/>
  <c r="E39" i="29"/>
  <c r="F39" i="29" s="1"/>
  <c r="I38" i="29"/>
  <c r="E38" i="29"/>
  <c r="F38" i="29" s="1"/>
  <c r="I37" i="29"/>
  <c r="E37" i="29"/>
  <c r="F37" i="29" s="1"/>
  <c r="I36" i="29"/>
  <c r="E36" i="29"/>
  <c r="F36" i="29" s="1"/>
  <c r="I35" i="29"/>
  <c r="E35" i="29"/>
  <c r="F35" i="29" s="1"/>
  <c r="I34" i="29"/>
  <c r="E34" i="29"/>
  <c r="F34" i="29" s="1"/>
  <c r="I33" i="29"/>
  <c r="E33" i="29"/>
  <c r="F33" i="29" s="1"/>
  <c r="I32" i="29"/>
  <c r="E32" i="29"/>
  <c r="F32" i="29" s="1"/>
  <c r="I31" i="29"/>
  <c r="E31" i="29"/>
  <c r="F31" i="29" s="1"/>
  <c r="I30" i="29"/>
  <c r="E30" i="29"/>
  <c r="F30" i="29" s="1"/>
  <c r="I29" i="29"/>
  <c r="J29" i="29" s="1"/>
  <c r="E29" i="29"/>
  <c r="F29" i="29" s="1"/>
  <c r="I28" i="29"/>
  <c r="E28" i="29"/>
  <c r="F28" i="29" s="1"/>
  <c r="I27" i="29"/>
  <c r="E27" i="29"/>
  <c r="F27" i="29" s="1"/>
  <c r="I26" i="29"/>
  <c r="E26" i="29"/>
  <c r="F26" i="29" s="1"/>
  <c r="I25" i="29"/>
  <c r="E25" i="29"/>
  <c r="F25" i="29" s="1"/>
  <c r="I24" i="29"/>
  <c r="E24" i="29"/>
  <c r="J54" i="29" l="1"/>
  <c r="J41" i="29"/>
  <c r="J47" i="29"/>
  <c r="J35" i="29"/>
  <c r="J24" i="29"/>
  <c r="J30" i="29"/>
  <c r="J36" i="29"/>
  <c r="J42" i="29"/>
  <c r="J48" i="29"/>
  <c r="J55" i="29"/>
  <c r="J25" i="29"/>
  <c r="J31" i="29"/>
  <c r="J37" i="29"/>
  <c r="J43" i="29"/>
  <c r="J49" i="29"/>
  <c r="J56" i="29"/>
  <c r="J32" i="29"/>
  <c r="J44" i="29"/>
  <c r="J27" i="29"/>
  <c r="J39" i="29"/>
  <c r="J52" i="29"/>
  <c r="J26" i="29"/>
  <c r="J50" i="29"/>
  <c r="J33" i="29"/>
  <c r="J45" i="29"/>
  <c r="J38" i="29"/>
  <c r="J28" i="29"/>
  <c r="J34" i="29"/>
  <c r="J40" i="29"/>
  <c r="J46" i="29"/>
  <c r="J53" i="29"/>
  <c r="J44" i="30"/>
  <c r="J56" i="30"/>
  <c r="J33" i="30"/>
  <c r="J45" i="30"/>
  <c r="J34" i="30"/>
  <c r="J46" i="30"/>
  <c r="J29" i="30"/>
  <c r="J41" i="30"/>
  <c r="J47" i="30"/>
  <c r="J30" i="30"/>
  <c r="J42" i="30"/>
  <c r="J54" i="30"/>
  <c r="J38" i="30"/>
  <c r="J50" i="30"/>
  <c r="J27" i="30"/>
  <c r="J39" i="30"/>
  <c r="J51" i="30"/>
  <c r="J28" i="30"/>
  <c r="J40" i="30"/>
  <c r="J52" i="30"/>
  <c r="J35" i="30"/>
  <c r="J53" i="30"/>
  <c r="J24" i="30"/>
  <c r="J36" i="30"/>
  <c r="J48" i="30"/>
  <c r="J25" i="30"/>
  <c r="J31" i="30"/>
  <c r="J37" i="30"/>
  <c r="J43" i="30"/>
  <c r="J49" i="30"/>
  <c r="J55" i="30"/>
  <c r="I61" i="29"/>
  <c r="I62" i="29"/>
  <c r="I60" i="29"/>
  <c r="I58" i="29"/>
  <c r="I59" i="29"/>
  <c r="F24" i="29"/>
  <c r="E58" i="29"/>
  <c r="E61" i="29"/>
  <c r="E62" i="29"/>
  <c r="E60" i="29"/>
  <c r="E59" i="29"/>
  <c r="I61" i="30"/>
  <c r="I59" i="30"/>
  <c r="I60" i="30"/>
  <c r="I62" i="30"/>
  <c r="I58" i="30"/>
  <c r="F24" i="30"/>
  <c r="G46" i="30" s="1"/>
  <c r="E62" i="30"/>
  <c r="E60" i="30"/>
  <c r="E58" i="30"/>
  <c r="E59" i="30"/>
  <c r="E61" i="30"/>
  <c r="K47" i="29"/>
  <c r="K34" i="29"/>
  <c r="K31" i="29"/>
  <c r="K55" i="29"/>
  <c r="K42" i="29"/>
  <c r="K52" i="29"/>
  <c r="G56" i="29"/>
  <c r="G33" i="29"/>
  <c r="K39" i="29"/>
  <c r="K26" i="29"/>
  <c r="G53" i="30"/>
  <c r="K25" i="30"/>
  <c r="K29" i="30"/>
  <c r="K33" i="30"/>
  <c r="K37" i="30"/>
  <c r="N37" i="30" s="1"/>
  <c r="K41" i="30"/>
  <c r="K45" i="30"/>
  <c r="K49" i="30"/>
  <c r="K53" i="30"/>
  <c r="G54" i="30"/>
  <c r="G49" i="30"/>
  <c r="G26" i="30"/>
  <c r="G34" i="30"/>
  <c r="G42" i="30"/>
  <c r="K26" i="30"/>
  <c r="K30" i="30"/>
  <c r="K34" i="30"/>
  <c r="K38" i="30"/>
  <c r="K42" i="30"/>
  <c r="K46" i="30"/>
  <c r="K50" i="30"/>
  <c r="K54" i="30"/>
  <c r="G51" i="30"/>
  <c r="G41" i="30"/>
  <c r="K27" i="30"/>
  <c r="K31" i="30"/>
  <c r="K35" i="30"/>
  <c r="K39" i="30"/>
  <c r="K43" i="30"/>
  <c r="K47" i="30"/>
  <c r="K51" i="30"/>
  <c r="K55" i="30"/>
  <c r="G56" i="30"/>
  <c r="K24" i="30"/>
  <c r="K28" i="30"/>
  <c r="K32" i="30"/>
  <c r="K36" i="30"/>
  <c r="K40" i="30"/>
  <c r="K44" i="30"/>
  <c r="K48" i="30"/>
  <c r="K52" i="30"/>
  <c r="K56" i="30"/>
  <c r="G54" i="29"/>
  <c r="G25" i="29"/>
  <c r="G28" i="29"/>
  <c r="G38" i="29"/>
  <c r="G27" i="29"/>
  <c r="G53" i="29"/>
  <c r="G35" i="29"/>
  <c r="G46" i="29"/>
  <c r="G49" i="29"/>
  <c r="G45" i="29"/>
  <c r="K27" i="29"/>
  <c r="K35" i="29"/>
  <c r="K43" i="29"/>
  <c r="K48" i="29"/>
  <c r="K56" i="29"/>
  <c r="K25" i="29"/>
  <c r="K30" i="29"/>
  <c r="K38" i="29"/>
  <c r="K46" i="29"/>
  <c r="G50" i="29"/>
  <c r="K50" i="29"/>
  <c r="K32" i="29"/>
  <c r="K40" i="29"/>
  <c r="K53" i="29"/>
  <c r="K33" i="29"/>
  <c r="K41" i="29"/>
  <c r="K54" i="29"/>
  <c r="K37" i="29"/>
  <c r="K28" i="29"/>
  <c r="G31" i="29"/>
  <c r="K36" i="29"/>
  <c r="G39" i="29"/>
  <c r="K44" i="29"/>
  <c r="G47" i="29"/>
  <c r="K49" i="29"/>
  <c r="G52" i="29"/>
  <c r="K29" i="29"/>
  <c r="K45" i="29"/>
  <c r="G42" i="29"/>
  <c r="G55" i="29"/>
  <c r="G37" i="29"/>
  <c r="G55" i="30" l="1"/>
  <c r="G48" i="30"/>
  <c r="G44" i="30"/>
  <c r="G35" i="30"/>
  <c r="G40" i="30"/>
  <c r="G31" i="30"/>
  <c r="G50" i="30"/>
  <c r="G32" i="30"/>
  <c r="G27" i="30"/>
  <c r="F59" i="29"/>
  <c r="F60" i="29"/>
  <c r="F61" i="29"/>
  <c r="F62" i="29"/>
  <c r="F58" i="29"/>
  <c r="G34" i="29"/>
  <c r="G36" i="29"/>
  <c r="G41" i="29"/>
  <c r="G26" i="29"/>
  <c r="G40" i="29"/>
  <c r="G32" i="29"/>
  <c r="G24" i="29"/>
  <c r="G44" i="29"/>
  <c r="G30" i="29"/>
  <c r="G29" i="29"/>
  <c r="G48" i="29"/>
  <c r="G43" i="29"/>
  <c r="K24" i="29"/>
  <c r="L53" i="29" s="1"/>
  <c r="F59" i="30"/>
  <c r="F61" i="30"/>
  <c r="F60" i="30"/>
  <c r="F62" i="30"/>
  <c r="F58" i="30"/>
  <c r="G36" i="30"/>
  <c r="G37" i="30"/>
  <c r="K59" i="30"/>
  <c r="K58" i="30"/>
  <c r="K61" i="30"/>
  <c r="K60" i="30"/>
  <c r="K62" i="30"/>
  <c r="G28" i="30"/>
  <c r="G24" i="30"/>
  <c r="G43" i="30"/>
  <c r="G30" i="30"/>
  <c r="G33" i="30"/>
  <c r="G47" i="30"/>
  <c r="G38" i="30"/>
  <c r="G25" i="30"/>
  <c r="G52" i="30"/>
  <c r="G39" i="30"/>
  <c r="G45" i="30"/>
  <c r="G29" i="30"/>
  <c r="L38" i="30"/>
  <c r="L56" i="30"/>
  <c r="L24" i="30"/>
  <c r="L31" i="30"/>
  <c r="L34" i="30"/>
  <c r="L45" i="30"/>
  <c r="L28" i="30"/>
  <c r="L35" i="30"/>
  <c r="L49" i="30"/>
  <c r="L30" i="30"/>
  <c r="L41" i="30"/>
  <c r="L48" i="30"/>
  <c r="L26" i="30"/>
  <c r="L54" i="30"/>
  <c r="L33" i="30"/>
  <c r="L52" i="30"/>
  <c r="L27" i="30"/>
  <c r="L55" i="30"/>
  <c r="L37" i="30"/>
  <c r="L44" i="30"/>
  <c r="L51" i="30"/>
  <c r="L40" i="30"/>
  <c r="L47" i="30"/>
  <c r="L50" i="30"/>
  <c r="L29" i="30"/>
  <c r="L36" i="30"/>
  <c r="L43" i="30"/>
  <c r="L46" i="30"/>
  <c r="L25" i="30"/>
  <c r="L32" i="30"/>
  <c r="L39" i="30"/>
  <c r="L42" i="30"/>
  <c r="L53" i="30"/>
  <c r="L34" i="29"/>
  <c r="L48" i="29" l="1"/>
  <c r="L29" i="29"/>
  <c r="L42" i="29"/>
  <c r="L32" i="29"/>
  <c r="L28" i="29"/>
  <c r="L24" i="29"/>
  <c r="L35" i="29"/>
  <c r="L25" i="29"/>
  <c r="L45" i="29"/>
  <c r="L26" i="29"/>
  <c r="L46" i="29"/>
  <c r="L56" i="29"/>
  <c r="L38" i="29"/>
  <c r="L41" i="29"/>
  <c r="L47" i="29"/>
  <c r="L55" i="29"/>
  <c r="L27" i="29"/>
  <c r="L37" i="29"/>
  <c r="L54" i="29"/>
  <c r="L31" i="29"/>
  <c r="L49" i="29"/>
  <c r="L52" i="29"/>
  <c r="L50" i="29"/>
  <c r="L30" i="29"/>
  <c r="L33" i="29"/>
  <c r="K62" i="29"/>
  <c r="K58" i="29"/>
  <c r="K61" i="29"/>
  <c r="K59" i="29"/>
  <c r="K60" i="29"/>
  <c r="L44" i="29"/>
  <c r="L43" i="29"/>
  <c r="L39" i="29"/>
  <c r="L40" i="29"/>
  <c r="L36" i="29"/>
  <c r="I54" i="22"/>
  <c r="I24" i="22"/>
  <c r="E24" i="22"/>
  <c r="I25" i="17" l="1"/>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I24" i="17"/>
  <c r="I25" i="28"/>
  <c r="I26" i="28"/>
  <c r="I27" i="28"/>
  <c r="I28" i="28"/>
  <c r="I29" i="28"/>
  <c r="I30" i="28"/>
  <c r="I31" i="28"/>
  <c r="I32" i="28"/>
  <c r="I33" i="28"/>
  <c r="I34" i="28"/>
  <c r="I35" i="28"/>
  <c r="I36" i="28"/>
  <c r="I37" i="28"/>
  <c r="I38" i="28"/>
  <c r="I39" i="28"/>
  <c r="I40" i="28"/>
  <c r="I41" i="28"/>
  <c r="I42" i="28"/>
  <c r="I43" i="28"/>
  <c r="I44" i="28"/>
  <c r="I45" i="28"/>
  <c r="I46" i="28"/>
  <c r="I47" i="28"/>
  <c r="I48" i="28"/>
  <c r="I49" i="28"/>
  <c r="I50" i="28"/>
  <c r="I51" i="28"/>
  <c r="I52" i="28"/>
  <c r="I53" i="28"/>
  <c r="J53" i="28" s="1"/>
  <c r="I54" i="28"/>
  <c r="I55" i="28"/>
  <c r="I56" i="28"/>
  <c r="I24" i="28"/>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J54" i="27" s="1"/>
  <c r="I55" i="27"/>
  <c r="I56" i="27"/>
  <c r="I24" i="27"/>
  <c r="I25" i="26"/>
  <c r="I26" i="26"/>
  <c r="I27" i="26"/>
  <c r="I28" i="26"/>
  <c r="I29" i="26"/>
  <c r="I30" i="26"/>
  <c r="I31" i="26"/>
  <c r="I32" i="26"/>
  <c r="I33" i="26"/>
  <c r="I34" i="26"/>
  <c r="I35" i="26"/>
  <c r="I36" i="26"/>
  <c r="I37" i="26"/>
  <c r="I38" i="26"/>
  <c r="I39" i="26"/>
  <c r="I40" i="26"/>
  <c r="I41" i="26"/>
  <c r="I42" i="26"/>
  <c r="I43" i="26"/>
  <c r="I44" i="26"/>
  <c r="I45" i="26"/>
  <c r="I46" i="26"/>
  <c r="I47" i="26"/>
  <c r="I48" i="26"/>
  <c r="I49" i="26"/>
  <c r="I50" i="26"/>
  <c r="I51" i="26"/>
  <c r="I52" i="26"/>
  <c r="I53" i="26"/>
  <c r="I54" i="26"/>
  <c r="I55" i="26"/>
  <c r="I56" i="26"/>
  <c r="I24" i="26"/>
  <c r="I25" i="24"/>
  <c r="I26" i="24"/>
  <c r="I27" i="24"/>
  <c r="J27" i="24" s="1"/>
  <c r="I28" i="24"/>
  <c r="I29" i="24"/>
  <c r="I30" i="24"/>
  <c r="I31" i="24"/>
  <c r="I32" i="24"/>
  <c r="I33" i="24"/>
  <c r="I34" i="24"/>
  <c r="I35" i="24"/>
  <c r="I36" i="24"/>
  <c r="I37" i="24"/>
  <c r="I38" i="24"/>
  <c r="I39" i="24"/>
  <c r="J39" i="24" s="1"/>
  <c r="I40" i="24"/>
  <c r="I41" i="24"/>
  <c r="I42" i="24"/>
  <c r="I43" i="24"/>
  <c r="I44" i="24"/>
  <c r="I45" i="24"/>
  <c r="I46" i="24"/>
  <c r="I47" i="24"/>
  <c r="I48" i="24"/>
  <c r="I49" i="24"/>
  <c r="I50" i="24"/>
  <c r="I51" i="24"/>
  <c r="J51" i="24" s="1"/>
  <c r="I52" i="24"/>
  <c r="I53" i="24"/>
  <c r="I54" i="24"/>
  <c r="I55" i="24"/>
  <c r="I56" i="24"/>
  <c r="I24" i="24"/>
  <c r="I25" i="22"/>
  <c r="I26" i="22"/>
  <c r="I27" i="22"/>
  <c r="I28" i="22"/>
  <c r="I29" i="22"/>
  <c r="I30" i="22"/>
  <c r="I31" i="22"/>
  <c r="I32" i="22"/>
  <c r="I33" i="22"/>
  <c r="I34" i="22"/>
  <c r="I35" i="22"/>
  <c r="I36" i="22"/>
  <c r="I37" i="22"/>
  <c r="I38" i="22"/>
  <c r="I39" i="22"/>
  <c r="I40" i="22"/>
  <c r="I41" i="22"/>
  <c r="I42" i="22"/>
  <c r="I43" i="22"/>
  <c r="I44" i="22"/>
  <c r="I45" i="22"/>
  <c r="I46" i="22"/>
  <c r="I47" i="22"/>
  <c r="I48" i="22"/>
  <c r="I49" i="22"/>
  <c r="I50" i="22"/>
  <c r="I51" i="22"/>
  <c r="I52" i="22"/>
  <c r="I53" i="22"/>
  <c r="I55" i="22"/>
  <c r="I56" i="22"/>
  <c r="E25" i="28"/>
  <c r="F25" i="28" s="1"/>
  <c r="E26" i="28"/>
  <c r="F26" i="28" s="1"/>
  <c r="E27" i="28"/>
  <c r="F27" i="28" s="1"/>
  <c r="E28" i="28"/>
  <c r="F28" i="28" s="1"/>
  <c r="E29" i="28"/>
  <c r="F29" i="28" s="1"/>
  <c r="E30" i="28"/>
  <c r="F30" i="28" s="1"/>
  <c r="K30" i="28" s="1"/>
  <c r="E31" i="28"/>
  <c r="F31" i="28" s="1"/>
  <c r="E32" i="28"/>
  <c r="F32" i="28" s="1"/>
  <c r="E33" i="28"/>
  <c r="F33" i="28" s="1"/>
  <c r="E34" i="28"/>
  <c r="F34" i="28" s="1"/>
  <c r="E35" i="28"/>
  <c r="F35" i="28" s="1"/>
  <c r="E36" i="28"/>
  <c r="F36" i="28" s="1"/>
  <c r="E37" i="28"/>
  <c r="F37" i="28" s="1"/>
  <c r="E38" i="28"/>
  <c r="F38" i="28" s="1"/>
  <c r="E39" i="28"/>
  <c r="F39" i="28" s="1"/>
  <c r="E40" i="28"/>
  <c r="F40" i="28" s="1"/>
  <c r="E41" i="28"/>
  <c r="F41" i="28" s="1"/>
  <c r="E42" i="28"/>
  <c r="F42" i="28" s="1"/>
  <c r="K42" i="28" s="1"/>
  <c r="E43" i="28"/>
  <c r="F43" i="28" s="1"/>
  <c r="E44" i="28"/>
  <c r="F44" i="28" s="1"/>
  <c r="E45" i="28"/>
  <c r="F45" i="28" s="1"/>
  <c r="E46" i="28"/>
  <c r="F46" i="28" s="1"/>
  <c r="E47" i="28"/>
  <c r="F47" i="28" s="1"/>
  <c r="E48" i="28"/>
  <c r="F48" i="28" s="1"/>
  <c r="E49" i="28"/>
  <c r="F49" i="28" s="1"/>
  <c r="E50" i="28"/>
  <c r="F50" i="28" s="1"/>
  <c r="E51" i="28"/>
  <c r="F51" i="28" s="1"/>
  <c r="E52" i="28"/>
  <c r="F52" i="28" s="1"/>
  <c r="E53" i="28"/>
  <c r="F53" i="28" s="1"/>
  <c r="E54" i="28"/>
  <c r="F54" i="28" s="1"/>
  <c r="K54" i="28" s="1"/>
  <c r="E55" i="28"/>
  <c r="F55" i="28" s="1"/>
  <c r="E56" i="28"/>
  <c r="F56" i="28" s="1"/>
  <c r="E24" i="28"/>
  <c r="E24" i="27"/>
  <c r="E25" i="27"/>
  <c r="F25" i="27" s="1"/>
  <c r="E26" i="27"/>
  <c r="F26" i="27" s="1"/>
  <c r="E27" i="27"/>
  <c r="F27" i="27" s="1"/>
  <c r="E28" i="27"/>
  <c r="F28" i="27" s="1"/>
  <c r="E29" i="27"/>
  <c r="F29" i="27" s="1"/>
  <c r="E30" i="27"/>
  <c r="F30" i="27" s="1"/>
  <c r="E31" i="27"/>
  <c r="F31" i="27" s="1"/>
  <c r="E32" i="27"/>
  <c r="F32" i="27" s="1"/>
  <c r="E33" i="27"/>
  <c r="F33" i="27" s="1"/>
  <c r="E34" i="27"/>
  <c r="F34" i="27" s="1"/>
  <c r="E35" i="27"/>
  <c r="F35" i="27" s="1"/>
  <c r="E36" i="27"/>
  <c r="F36" i="27" s="1"/>
  <c r="E37" i="27"/>
  <c r="F37" i="27" s="1"/>
  <c r="E38" i="27"/>
  <c r="F38" i="27" s="1"/>
  <c r="E39" i="27"/>
  <c r="F39" i="27" s="1"/>
  <c r="E40" i="27"/>
  <c r="F40" i="27" s="1"/>
  <c r="E41" i="27"/>
  <c r="F41" i="27" s="1"/>
  <c r="E42" i="27"/>
  <c r="F42" i="27" s="1"/>
  <c r="E43" i="27"/>
  <c r="F43" i="27" s="1"/>
  <c r="E44" i="27"/>
  <c r="F44" i="27" s="1"/>
  <c r="E45" i="27"/>
  <c r="F45" i="27" s="1"/>
  <c r="E46" i="27"/>
  <c r="F46" i="27" s="1"/>
  <c r="E47" i="27"/>
  <c r="F47" i="27" s="1"/>
  <c r="E48" i="27"/>
  <c r="F48" i="27" s="1"/>
  <c r="E49" i="27"/>
  <c r="F49" i="27" s="1"/>
  <c r="E50" i="27"/>
  <c r="F50" i="27" s="1"/>
  <c r="E51" i="27"/>
  <c r="F51" i="27" s="1"/>
  <c r="E52" i="27"/>
  <c r="F52" i="27" s="1"/>
  <c r="E53" i="27"/>
  <c r="F53" i="27" s="1"/>
  <c r="E54" i="27"/>
  <c r="F54" i="27" s="1"/>
  <c r="E55" i="27"/>
  <c r="F55" i="27" s="1"/>
  <c r="K55" i="27" s="1"/>
  <c r="E56" i="27"/>
  <c r="F56" i="27" s="1"/>
  <c r="F25" i="26"/>
  <c r="F26" i="26"/>
  <c r="F27" i="26"/>
  <c r="F28" i="26"/>
  <c r="F29" i="26"/>
  <c r="F30" i="26"/>
  <c r="F31" i="26"/>
  <c r="F32" i="26"/>
  <c r="F33" i="26"/>
  <c r="F34" i="26"/>
  <c r="K34" i="26" s="1"/>
  <c r="F35" i="26"/>
  <c r="F36" i="26"/>
  <c r="F37" i="26"/>
  <c r="F38" i="26"/>
  <c r="F39" i="26"/>
  <c r="F40" i="26"/>
  <c r="F41" i="26"/>
  <c r="F42" i="26"/>
  <c r="F43" i="26"/>
  <c r="F44" i="26"/>
  <c r="F45" i="26"/>
  <c r="F46" i="26"/>
  <c r="F47" i="26"/>
  <c r="K47" i="26" s="1"/>
  <c r="F48" i="26"/>
  <c r="F49" i="26"/>
  <c r="F50" i="26"/>
  <c r="F51" i="26"/>
  <c r="F52" i="26"/>
  <c r="F53" i="26"/>
  <c r="F54" i="26"/>
  <c r="F55" i="26"/>
  <c r="F56" i="26"/>
  <c r="E25" i="24"/>
  <c r="F25" i="24" s="1"/>
  <c r="E26" i="24"/>
  <c r="F26" i="24" s="1"/>
  <c r="E27" i="24"/>
  <c r="F27" i="24" s="1"/>
  <c r="E28" i="24"/>
  <c r="F28" i="24" s="1"/>
  <c r="E29" i="24"/>
  <c r="F29" i="24" s="1"/>
  <c r="E30" i="24"/>
  <c r="F30" i="24" s="1"/>
  <c r="E31" i="24"/>
  <c r="F31" i="24" s="1"/>
  <c r="E32" i="24"/>
  <c r="F32" i="24" s="1"/>
  <c r="E33" i="24"/>
  <c r="F33" i="24" s="1"/>
  <c r="E34" i="24"/>
  <c r="F34" i="24" s="1"/>
  <c r="E35" i="24"/>
  <c r="F35" i="24" s="1"/>
  <c r="E36" i="24"/>
  <c r="F36" i="24" s="1"/>
  <c r="E37" i="24"/>
  <c r="F37" i="24" s="1"/>
  <c r="E38" i="24"/>
  <c r="F38" i="24" s="1"/>
  <c r="E39" i="24"/>
  <c r="F39" i="24" s="1"/>
  <c r="E40" i="24"/>
  <c r="F40" i="24" s="1"/>
  <c r="E41" i="24"/>
  <c r="F41" i="24" s="1"/>
  <c r="E42" i="24"/>
  <c r="F42" i="24" s="1"/>
  <c r="E43" i="24"/>
  <c r="F43" i="24" s="1"/>
  <c r="E44" i="24"/>
  <c r="F44" i="24" s="1"/>
  <c r="E45" i="24"/>
  <c r="F45" i="24" s="1"/>
  <c r="E46" i="24"/>
  <c r="F46" i="24" s="1"/>
  <c r="E47" i="24"/>
  <c r="F47" i="24" s="1"/>
  <c r="E48" i="24"/>
  <c r="F48" i="24" s="1"/>
  <c r="E49" i="24"/>
  <c r="F49" i="24" s="1"/>
  <c r="E50" i="24"/>
  <c r="F50" i="24" s="1"/>
  <c r="E51" i="24"/>
  <c r="F51" i="24" s="1"/>
  <c r="E52" i="24"/>
  <c r="F52" i="24" s="1"/>
  <c r="K52" i="24" s="1"/>
  <c r="E53" i="24"/>
  <c r="F53" i="24" s="1"/>
  <c r="E54" i="24"/>
  <c r="F54" i="24" s="1"/>
  <c r="E55" i="24"/>
  <c r="F55" i="24" s="1"/>
  <c r="E56" i="24"/>
  <c r="F56" i="24" s="1"/>
  <c r="E24" i="24"/>
  <c r="I25" i="23"/>
  <c r="I26" i="23"/>
  <c r="I27" i="23"/>
  <c r="I28" i="23"/>
  <c r="I29" i="23"/>
  <c r="I30" i="23"/>
  <c r="I31" i="23"/>
  <c r="I32" i="23"/>
  <c r="I33" i="23"/>
  <c r="I34" i="23"/>
  <c r="I35" i="23"/>
  <c r="I36" i="23"/>
  <c r="I37" i="23"/>
  <c r="I38" i="23"/>
  <c r="I39" i="23"/>
  <c r="I40" i="23"/>
  <c r="I41" i="23"/>
  <c r="I42" i="23"/>
  <c r="I43" i="23"/>
  <c r="I44" i="23"/>
  <c r="I45" i="23"/>
  <c r="I46" i="23"/>
  <c r="I47" i="23"/>
  <c r="I48" i="23"/>
  <c r="I49" i="23"/>
  <c r="I50" i="23"/>
  <c r="I51" i="23"/>
  <c r="I52" i="23"/>
  <c r="I53" i="23"/>
  <c r="I54" i="23"/>
  <c r="I55" i="23"/>
  <c r="I56" i="23"/>
  <c r="I24" i="23"/>
  <c r="E25" i="23"/>
  <c r="F25" i="23" s="1"/>
  <c r="E26" i="23"/>
  <c r="F26" i="23" s="1"/>
  <c r="E27" i="23"/>
  <c r="F27" i="23"/>
  <c r="E28" i="23"/>
  <c r="F28" i="23" s="1"/>
  <c r="E29" i="23"/>
  <c r="F29" i="23" s="1"/>
  <c r="E30" i="23"/>
  <c r="F30" i="23" s="1"/>
  <c r="E31" i="23"/>
  <c r="F31" i="23" s="1"/>
  <c r="E32" i="23"/>
  <c r="F32" i="23" s="1"/>
  <c r="E33" i="23"/>
  <c r="F33" i="23" s="1"/>
  <c r="E34" i="23"/>
  <c r="F34" i="23" s="1"/>
  <c r="K34" i="23" s="1"/>
  <c r="E35" i="23"/>
  <c r="F35" i="23" s="1"/>
  <c r="E36" i="23"/>
  <c r="F36" i="23" s="1"/>
  <c r="E37" i="23"/>
  <c r="F37" i="23" s="1"/>
  <c r="E38" i="23"/>
  <c r="F38" i="23" s="1"/>
  <c r="E39" i="23"/>
  <c r="F39" i="23" s="1"/>
  <c r="E40" i="23"/>
  <c r="F40" i="23" s="1"/>
  <c r="E41" i="23"/>
  <c r="F41" i="23" s="1"/>
  <c r="E42" i="23"/>
  <c r="F42" i="23" s="1"/>
  <c r="E43" i="23"/>
  <c r="F43" i="23" s="1"/>
  <c r="E44" i="23"/>
  <c r="F44" i="23" s="1"/>
  <c r="E45" i="23"/>
  <c r="F45" i="23" s="1"/>
  <c r="E46" i="23"/>
  <c r="F46" i="23" s="1"/>
  <c r="E47" i="23"/>
  <c r="F47" i="23" s="1"/>
  <c r="E48" i="23"/>
  <c r="F48" i="23" s="1"/>
  <c r="E49" i="23"/>
  <c r="F49" i="23" s="1"/>
  <c r="E50" i="23"/>
  <c r="F50" i="23" s="1"/>
  <c r="E51" i="23"/>
  <c r="F51" i="23" s="1"/>
  <c r="E52" i="23"/>
  <c r="F52" i="23" s="1"/>
  <c r="E53" i="23"/>
  <c r="F53" i="23" s="1"/>
  <c r="E54" i="23"/>
  <c r="F54" i="23" s="1"/>
  <c r="E55" i="23"/>
  <c r="F55" i="23" s="1"/>
  <c r="E56" i="23"/>
  <c r="F56" i="23" s="1"/>
  <c r="E24" i="23"/>
  <c r="E25" i="22"/>
  <c r="F25" i="22" s="1"/>
  <c r="E26" i="22"/>
  <c r="F26" i="22" s="1"/>
  <c r="E27" i="22"/>
  <c r="F27" i="22" s="1"/>
  <c r="E28" i="22"/>
  <c r="F28" i="22" s="1"/>
  <c r="E29" i="22"/>
  <c r="F29" i="22" s="1"/>
  <c r="E30" i="22"/>
  <c r="F30" i="22" s="1"/>
  <c r="E31" i="22"/>
  <c r="F31" i="22" s="1"/>
  <c r="E32" i="22"/>
  <c r="F32" i="22" s="1"/>
  <c r="E33" i="22"/>
  <c r="F33" i="22" s="1"/>
  <c r="E34" i="22"/>
  <c r="F34" i="22" s="1"/>
  <c r="E35" i="22"/>
  <c r="F35" i="22" s="1"/>
  <c r="E36" i="22"/>
  <c r="F36" i="22" s="1"/>
  <c r="E37" i="22"/>
  <c r="F37" i="22" s="1"/>
  <c r="E38" i="22"/>
  <c r="F38" i="22" s="1"/>
  <c r="E39" i="22"/>
  <c r="F39" i="22" s="1"/>
  <c r="E40" i="22"/>
  <c r="F40" i="22" s="1"/>
  <c r="E41" i="22"/>
  <c r="F41" i="22" s="1"/>
  <c r="E42" i="22"/>
  <c r="F42" i="22" s="1"/>
  <c r="E43" i="22"/>
  <c r="F43" i="22" s="1"/>
  <c r="E44" i="22"/>
  <c r="F44" i="22" s="1"/>
  <c r="E45" i="22"/>
  <c r="F45" i="22" s="1"/>
  <c r="E46" i="22"/>
  <c r="F46" i="22" s="1"/>
  <c r="E47" i="22"/>
  <c r="F47" i="22" s="1"/>
  <c r="E48" i="22"/>
  <c r="F48" i="22" s="1"/>
  <c r="E49" i="22"/>
  <c r="F49" i="22" s="1"/>
  <c r="E50" i="22"/>
  <c r="F50" i="22" s="1"/>
  <c r="E51" i="22"/>
  <c r="F51" i="22" s="1"/>
  <c r="E52" i="22"/>
  <c r="F52" i="22" s="1"/>
  <c r="E53" i="22"/>
  <c r="F53" i="22" s="1"/>
  <c r="E54" i="22"/>
  <c r="F54" i="22" s="1"/>
  <c r="E55" i="22"/>
  <c r="F55" i="22" s="1"/>
  <c r="E56" i="22"/>
  <c r="F56" i="22" s="1"/>
  <c r="F24" i="22"/>
  <c r="E56" i="17"/>
  <c r="F56" i="17" s="1"/>
  <c r="E25" i="17"/>
  <c r="F25" i="17" s="1"/>
  <c r="E26" i="17"/>
  <c r="F26" i="17" s="1"/>
  <c r="E27" i="17"/>
  <c r="F27" i="17" s="1"/>
  <c r="E28" i="17"/>
  <c r="F28" i="17" s="1"/>
  <c r="E29" i="17"/>
  <c r="F29" i="17" s="1"/>
  <c r="E30" i="17"/>
  <c r="F30" i="17" s="1"/>
  <c r="E31" i="17"/>
  <c r="F31" i="17" s="1"/>
  <c r="E32" i="17"/>
  <c r="F32" i="17" s="1"/>
  <c r="E33" i="17"/>
  <c r="F33" i="17" s="1"/>
  <c r="E34" i="17"/>
  <c r="F34" i="17" s="1"/>
  <c r="E35" i="17"/>
  <c r="F35" i="17"/>
  <c r="E36" i="17"/>
  <c r="F36" i="17" s="1"/>
  <c r="E37" i="17"/>
  <c r="F37" i="17" s="1"/>
  <c r="E38" i="17"/>
  <c r="F38" i="17" s="1"/>
  <c r="E39" i="17"/>
  <c r="F39" i="17" s="1"/>
  <c r="E40" i="17"/>
  <c r="F40" i="17" s="1"/>
  <c r="E41" i="17"/>
  <c r="F41" i="17" s="1"/>
  <c r="E42" i="17"/>
  <c r="F42" i="17" s="1"/>
  <c r="K42" i="17" s="1"/>
  <c r="E43" i="17"/>
  <c r="F43" i="17" s="1"/>
  <c r="E44" i="17"/>
  <c r="F44" i="17" s="1"/>
  <c r="E45" i="17"/>
  <c r="F45" i="17" s="1"/>
  <c r="K45" i="17" s="1"/>
  <c r="E46" i="17"/>
  <c r="F46" i="17" s="1"/>
  <c r="E47" i="17"/>
  <c r="F47" i="17" s="1"/>
  <c r="E48" i="17"/>
  <c r="F48" i="17" s="1"/>
  <c r="E49" i="17"/>
  <c r="F49" i="17" s="1"/>
  <c r="E50" i="17"/>
  <c r="F50" i="17" s="1"/>
  <c r="K50" i="17" s="1"/>
  <c r="E51" i="17"/>
  <c r="F51" i="17" s="1"/>
  <c r="E52" i="17"/>
  <c r="F52" i="17" s="1"/>
  <c r="E53" i="17"/>
  <c r="F53" i="17" s="1"/>
  <c r="E54" i="17"/>
  <c r="F54" i="17" s="1"/>
  <c r="K54" i="17" s="1"/>
  <c r="E55" i="17"/>
  <c r="F55" i="17" s="1"/>
  <c r="E24" i="17"/>
  <c r="K56" i="23" l="1"/>
  <c r="J55" i="22"/>
  <c r="K47" i="23"/>
  <c r="I62" i="22"/>
  <c r="J26" i="24"/>
  <c r="J49" i="24"/>
  <c r="J37" i="24"/>
  <c r="J25" i="24"/>
  <c r="J48" i="24"/>
  <c r="J36" i="24"/>
  <c r="J47" i="24"/>
  <c r="J35" i="24"/>
  <c r="J46" i="24"/>
  <c r="J34" i="24"/>
  <c r="J50" i="24"/>
  <c r="J45" i="24"/>
  <c r="J33" i="24"/>
  <c r="J56" i="24"/>
  <c r="J44" i="24"/>
  <c r="J32" i="24"/>
  <c r="J55" i="24"/>
  <c r="J43" i="24"/>
  <c r="J31" i="24"/>
  <c r="J54" i="24"/>
  <c r="J42" i="24"/>
  <c r="J30" i="24"/>
  <c r="J38" i="24"/>
  <c r="J53" i="24"/>
  <c r="J41" i="24"/>
  <c r="J29" i="24"/>
  <c r="J52" i="24"/>
  <c r="J40" i="24"/>
  <c r="J28" i="24"/>
  <c r="J41" i="28"/>
  <c r="J29" i="28"/>
  <c r="J52" i="28"/>
  <c r="J40" i="28"/>
  <c r="J28" i="28"/>
  <c r="J51" i="28"/>
  <c r="J39" i="28"/>
  <c r="J27" i="28"/>
  <c r="J50" i="28"/>
  <c r="J38" i="28"/>
  <c r="J26" i="28"/>
  <c r="J49" i="28"/>
  <c r="J37" i="28"/>
  <c r="J25" i="28"/>
  <c r="J48" i="28"/>
  <c r="J36" i="28"/>
  <c r="J47" i="28"/>
  <c r="J35" i="28"/>
  <c r="J46" i="28"/>
  <c r="J34" i="28"/>
  <c r="J24" i="28"/>
  <c r="J45" i="28"/>
  <c r="J33" i="28"/>
  <c r="J56" i="28"/>
  <c r="J44" i="28"/>
  <c r="J32" i="28"/>
  <c r="J55" i="28"/>
  <c r="J43" i="28"/>
  <c r="J31" i="28"/>
  <c r="J54" i="28"/>
  <c r="J42" i="28"/>
  <c r="J30" i="28"/>
  <c r="J30" i="27"/>
  <c r="J53" i="27"/>
  <c r="J41" i="27"/>
  <c r="J52" i="27"/>
  <c r="J28" i="27"/>
  <c r="J51" i="27"/>
  <c r="J27" i="27"/>
  <c r="J50" i="27"/>
  <c r="J26" i="27"/>
  <c r="J49" i="27"/>
  <c r="J25" i="27"/>
  <c r="J36" i="27"/>
  <c r="J35" i="27"/>
  <c r="K47" i="27"/>
  <c r="J46" i="27"/>
  <c r="J34" i="27"/>
  <c r="J24" i="27"/>
  <c r="J45" i="27"/>
  <c r="J33" i="27"/>
  <c r="J42" i="27"/>
  <c r="J29" i="27"/>
  <c r="J40" i="27"/>
  <c r="J39" i="27"/>
  <c r="J38" i="27"/>
  <c r="J37" i="27"/>
  <c r="J48" i="27"/>
  <c r="J47" i="27"/>
  <c r="J56" i="27"/>
  <c r="J44" i="27"/>
  <c r="J32" i="27"/>
  <c r="J55" i="27"/>
  <c r="J43" i="27"/>
  <c r="J31" i="27"/>
  <c r="K37" i="28"/>
  <c r="K46" i="28"/>
  <c r="F24" i="28"/>
  <c r="G28" i="28" s="1"/>
  <c r="E58" i="28"/>
  <c r="E59" i="28"/>
  <c r="E62" i="28"/>
  <c r="E61" i="28"/>
  <c r="E60" i="28"/>
  <c r="K45" i="28"/>
  <c r="I61" i="28"/>
  <c r="I62" i="28"/>
  <c r="I58" i="28"/>
  <c r="I59" i="28"/>
  <c r="I60" i="28"/>
  <c r="F24" i="27"/>
  <c r="E61" i="27"/>
  <c r="E62" i="27"/>
  <c r="E59" i="27"/>
  <c r="E60" i="27"/>
  <c r="E58" i="27"/>
  <c r="K39" i="27"/>
  <c r="I59" i="27"/>
  <c r="I60" i="27"/>
  <c r="I61" i="27"/>
  <c r="I62" i="27"/>
  <c r="I58" i="27"/>
  <c r="I62" i="26"/>
  <c r="I58" i="26"/>
  <c r="I61" i="26"/>
  <c r="I59" i="26"/>
  <c r="I60" i="26"/>
  <c r="F24" i="26"/>
  <c r="G43" i="26" s="1"/>
  <c r="E61" i="26"/>
  <c r="E59" i="26"/>
  <c r="E60" i="26"/>
  <c r="E58" i="26"/>
  <c r="E62" i="26"/>
  <c r="K42" i="26"/>
  <c r="K26" i="26"/>
  <c r="K50" i="26"/>
  <c r="F24" i="23"/>
  <c r="K24" i="23" s="1"/>
  <c r="E60" i="23"/>
  <c r="E58" i="23"/>
  <c r="E62" i="23"/>
  <c r="E59" i="23"/>
  <c r="E61" i="23"/>
  <c r="K31" i="23"/>
  <c r="K50" i="23"/>
  <c r="K55" i="23"/>
  <c r="I61" i="23"/>
  <c r="I62" i="23"/>
  <c r="I60" i="23"/>
  <c r="I59" i="23"/>
  <c r="I58" i="23"/>
  <c r="J30" i="22"/>
  <c r="J29" i="22"/>
  <c r="J28" i="22"/>
  <c r="J27" i="22"/>
  <c r="I60" i="22"/>
  <c r="J38" i="22"/>
  <c r="J49" i="22"/>
  <c r="J37" i="22"/>
  <c r="J25" i="22"/>
  <c r="I61" i="22"/>
  <c r="J48" i="22"/>
  <c r="J36" i="22"/>
  <c r="J24" i="22"/>
  <c r="J47" i="22"/>
  <c r="J35" i="22"/>
  <c r="E60" i="22"/>
  <c r="J42" i="22"/>
  <c r="J41" i="22"/>
  <c r="I59" i="22"/>
  <c r="J40" i="22"/>
  <c r="I58" i="22"/>
  <c r="J39" i="22"/>
  <c r="J50" i="22"/>
  <c r="J46" i="22"/>
  <c r="E61" i="22"/>
  <c r="J33" i="22"/>
  <c r="J44" i="22"/>
  <c r="J32" i="22"/>
  <c r="E59" i="22"/>
  <c r="J54" i="22"/>
  <c r="J53" i="22"/>
  <c r="F58" i="22"/>
  <c r="F60" i="22"/>
  <c r="F61" i="22"/>
  <c r="F59" i="22"/>
  <c r="F62" i="22"/>
  <c r="J52" i="22"/>
  <c r="J51" i="22"/>
  <c r="J26" i="22"/>
  <c r="J34" i="22"/>
  <c r="J45" i="22"/>
  <c r="E62" i="22"/>
  <c r="J56" i="22"/>
  <c r="J43" i="22"/>
  <c r="J31" i="22"/>
  <c r="E58" i="22"/>
  <c r="K25" i="24"/>
  <c r="J24" i="24"/>
  <c r="I59" i="17"/>
  <c r="I62" i="17"/>
  <c r="I60" i="17"/>
  <c r="I58" i="17"/>
  <c r="I61" i="17"/>
  <c r="K34" i="17"/>
  <c r="F24" i="17"/>
  <c r="E61" i="17"/>
  <c r="E59" i="17"/>
  <c r="E62" i="17"/>
  <c r="E60" i="17"/>
  <c r="E58" i="17"/>
  <c r="K26" i="24"/>
  <c r="I62" i="24"/>
  <c r="I61" i="24"/>
  <c r="I60" i="24"/>
  <c r="I59" i="24"/>
  <c r="I58" i="24"/>
  <c r="F24" i="24"/>
  <c r="G50" i="24" s="1"/>
  <c r="E60" i="24"/>
  <c r="E59" i="24"/>
  <c r="E58" i="24"/>
  <c r="E62" i="24"/>
  <c r="E61" i="24"/>
  <c r="K26" i="28"/>
  <c r="K31" i="28"/>
  <c r="K38" i="28"/>
  <c r="K50" i="28"/>
  <c r="K47" i="28"/>
  <c r="K39" i="28"/>
  <c r="K33" i="27"/>
  <c r="K41" i="24"/>
  <c r="K42" i="24"/>
  <c r="K50" i="24"/>
  <c r="K34" i="24"/>
  <c r="J33" i="23"/>
  <c r="K48" i="23"/>
  <c r="K49" i="23"/>
  <c r="J24" i="23"/>
  <c r="J53" i="23"/>
  <c r="J49" i="23"/>
  <c r="J45" i="23"/>
  <c r="K41" i="23"/>
  <c r="J41" i="23"/>
  <c r="J37" i="23"/>
  <c r="K33" i="23"/>
  <c r="J56" i="23"/>
  <c r="J52" i="23"/>
  <c r="J48" i="23"/>
  <c r="J44" i="23"/>
  <c r="J40" i="23"/>
  <c r="J36" i="23"/>
  <c r="J32" i="23"/>
  <c r="J29" i="23"/>
  <c r="J25" i="23"/>
  <c r="J55" i="23"/>
  <c r="J51" i="23"/>
  <c r="J47" i="23"/>
  <c r="J43" i="23"/>
  <c r="J39" i="23"/>
  <c r="J35" i="23"/>
  <c r="J28" i="23"/>
  <c r="K40" i="23"/>
  <c r="J54" i="23"/>
  <c r="J50" i="23"/>
  <c r="J46" i="23"/>
  <c r="J42" i="23"/>
  <c r="J38" i="23"/>
  <c r="J34" i="23"/>
  <c r="J31" i="23"/>
  <c r="J27" i="23"/>
  <c r="J30" i="23"/>
  <c r="J26" i="23"/>
  <c r="K50" i="22"/>
  <c r="K34" i="22"/>
  <c r="K26" i="22"/>
  <c r="K42" i="22"/>
  <c r="K55" i="17"/>
  <c r="K48" i="17"/>
  <c r="K40" i="17"/>
  <c r="K39" i="17"/>
  <c r="K38" i="17"/>
  <c r="K37" i="17"/>
  <c r="K49" i="28"/>
  <c r="K25" i="28"/>
  <c r="K33" i="28"/>
  <c r="K40" i="28"/>
  <c r="K34" i="28"/>
  <c r="K41" i="28"/>
  <c r="K55" i="28"/>
  <c r="G43" i="28"/>
  <c r="K48" i="27"/>
  <c r="K49" i="27"/>
  <c r="K41" i="27"/>
  <c r="K40" i="26"/>
  <c r="K39" i="26"/>
  <c r="K41" i="26"/>
  <c r="K47" i="24"/>
  <c r="K46" i="24"/>
  <c r="K53" i="24"/>
  <c r="K39" i="24"/>
  <c r="K44" i="24"/>
  <c r="K31" i="24"/>
  <c r="K55" i="24"/>
  <c r="K49" i="24"/>
  <c r="K28" i="24"/>
  <c r="K37" i="24"/>
  <c r="K38" i="24"/>
  <c r="K31" i="22"/>
  <c r="K47" i="22"/>
  <c r="K49" i="22"/>
  <c r="K55" i="22"/>
  <c r="K53" i="23"/>
  <c r="K42" i="23"/>
  <c r="K32" i="23"/>
  <c r="K24" i="28"/>
  <c r="K48" i="28"/>
  <c r="K56" i="28"/>
  <c r="K32" i="28"/>
  <c r="K53" i="28"/>
  <c r="K25" i="27"/>
  <c r="K31" i="27"/>
  <c r="K26" i="27"/>
  <c r="K32" i="26"/>
  <c r="K31" i="26"/>
  <c r="K56" i="26"/>
  <c r="K55" i="26"/>
  <c r="K48" i="26"/>
  <c r="K53" i="26"/>
  <c r="K45" i="26"/>
  <c r="K37" i="26"/>
  <c r="K29" i="26"/>
  <c r="K49" i="26"/>
  <c r="K33" i="26"/>
  <c r="K45" i="24"/>
  <c r="K36" i="24"/>
  <c r="K54" i="24"/>
  <c r="K29" i="24"/>
  <c r="K33" i="24"/>
  <c r="K56" i="24"/>
  <c r="K48" i="24"/>
  <c r="K32" i="24"/>
  <c r="K40" i="24"/>
  <c r="K25" i="23"/>
  <c r="K39" i="23"/>
  <c r="K26" i="23"/>
  <c r="G29" i="23"/>
  <c r="G45" i="23"/>
  <c r="K45" i="23"/>
  <c r="K29" i="23"/>
  <c r="G36" i="23"/>
  <c r="K37" i="23"/>
  <c r="K41" i="22"/>
  <c r="K45" i="22"/>
  <c r="K39" i="22"/>
  <c r="K33" i="22"/>
  <c r="K25" i="22"/>
  <c r="K37" i="22"/>
  <c r="K24" i="22"/>
  <c r="K29" i="22"/>
  <c r="K40" i="22"/>
  <c r="G53" i="22"/>
  <c r="K48" i="22"/>
  <c r="K32" i="22"/>
  <c r="K53" i="22"/>
  <c r="K32" i="17"/>
  <c r="K31" i="17"/>
  <c r="K47" i="17"/>
  <c r="G56" i="17"/>
  <c r="K56" i="17"/>
  <c r="K36" i="17"/>
  <c r="K53" i="17"/>
  <c r="K30" i="17"/>
  <c r="K52" i="17"/>
  <c r="K29" i="17"/>
  <c r="K24" i="17"/>
  <c r="K46" i="17"/>
  <c r="K28" i="17"/>
  <c r="K44" i="17"/>
  <c r="K29" i="28"/>
  <c r="K50" i="27"/>
  <c r="K42" i="27"/>
  <c r="K56" i="27"/>
  <c r="K34" i="27"/>
  <c r="K32" i="27"/>
  <c r="K40" i="27"/>
  <c r="K25" i="26"/>
  <c r="K30" i="24"/>
  <c r="K51" i="28"/>
  <c r="K43" i="28"/>
  <c r="K35" i="28"/>
  <c r="K27" i="28"/>
  <c r="K52" i="28"/>
  <c r="K44" i="28"/>
  <c r="K36" i="28"/>
  <c r="K28" i="28"/>
  <c r="G50" i="28"/>
  <c r="G54" i="28"/>
  <c r="G39" i="28"/>
  <c r="G53" i="27"/>
  <c r="G43" i="27"/>
  <c r="K53" i="27"/>
  <c r="K24" i="27"/>
  <c r="G48" i="27"/>
  <c r="K37" i="27"/>
  <c r="K45" i="27"/>
  <c r="K29" i="27"/>
  <c r="K51" i="27"/>
  <c r="K43" i="27"/>
  <c r="K35" i="27"/>
  <c r="K27" i="27"/>
  <c r="K54" i="27"/>
  <c r="K46" i="27"/>
  <c r="K38" i="27"/>
  <c r="K30" i="27"/>
  <c r="K52" i="27"/>
  <c r="K44" i="27"/>
  <c r="K36" i="27"/>
  <c r="K28" i="27"/>
  <c r="G31" i="27"/>
  <c r="G34" i="27"/>
  <c r="G42" i="27"/>
  <c r="G28" i="27"/>
  <c r="G39" i="27"/>
  <c r="G47" i="27"/>
  <c r="G55" i="27"/>
  <c r="G26" i="27"/>
  <c r="G50" i="27"/>
  <c r="G52" i="27"/>
  <c r="G37" i="27"/>
  <c r="G27" i="27"/>
  <c r="G51" i="27"/>
  <c r="G32" i="27"/>
  <c r="G33" i="27"/>
  <c r="G56" i="27"/>
  <c r="G46" i="27"/>
  <c r="G41" i="27"/>
  <c r="G36" i="27"/>
  <c r="G45" i="27"/>
  <c r="G35" i="27"/>
  <c r="G40" i="27"/>
  <c r="G30" i="27"/>
  <c r="G25" i="27"/>
  <c r="G38" i="27"/>
  <c r="G54" i="27"/>
  <c r="G49" i="27"/>
  <c r="G44" i="27"/>
  <c r="G29" i="27"/>
  <c r="G24" i="27"/>
  <c r="K51" i="26"/>
  <c r="K43" i="26"/>
  <c r="K35" i="26"/>
  <c r="K27" i="26"/>
  <c r="K54" i="26"/>
  <c r="K46" i="26"/>
  <c r="K38" i="26"/>
  <c r="K30" i="26"/>
  <c r="K52" i="26"/>
  <c r="K44" i="26"/>
  <c r="K36" i="26"/>
  <c r="K28" i="26"/>
  <c r="K51" i="24"/>
  <c r="K43" i="24"/>
  <c r="K35" i="24"/>
  <c r="K27" i="24"/>
  <c r="G30" i="24"/>
  <c r="G46" i="24"/>
  <c r="G34" i="24"/>
  <c r="G29" i="24"/>
  <c r="G45" i="24"/>
  <c r="G41" i="24"/>
  <c r="G52" i="24"/>
  <c r="G55" i="24"/>
  <c r="K51" i="23"/>
  <c r="K43" i="23"/>
  <c r="K35" i="23"/>
  <c r="K27" i="23"/>
  <c r="K54" i="23"/>
  <c r="K46" i="23"/>
  <c r="K38" i="23"/>
  <c r="K30" i="23"/>
  <c r="K52" i="23"/>
  <c r="K44" i="23"/>
  <c r="K36" i="23"/>
  <c r="K28" i="23"/>
  <c r="G56" i="23"/>
  <c r="G40" i="23"/>
  <c r="G55" i="23"/>
  <c r="G44" i="23"/>
  <c r="G39" i="23"/>
  <c r="G28" i="23"/>
  <c r="G54" i="23"/>
  <c r="G49" i="23"/>
  <c r="G43" i="23"/>
  <c r="G38" i="23"/>
  <c r="G33" i="23"/>
  <c r="G27" i="23"/>
  <c r="G53" i="23"/>
  <c r="G37" i="23"/>
  <c r="G48" i="23"/>
  <c r="G32" i="23"/>
  <c r="G26" i="23"/>
  <c r="G42" i="23"/>
  <c r="G50" i="23"/>
  <c r="G52" i="23"/>
  <c r="G47" i="23"/>
  <c r="G31" i="23"/>
  <c r="G25" i="23"/>
  <c r="G51" i="23"/>
  <c r="G46" i="23"/>
  <c r="G41" i="23"/>
  <c r="G35" i="23"/>
  <c r="G30" i="23"/>
  <c r="G34" i="23"/>
  <c r="K56" i="22"/>
  <c r="K51" i="22"/>
  <c r="K43" i="22"/>
  <c r="K35" i="22"/>
  <c r="K27" i="22"/>
  <c r="K54" i="22"/>
  <c r="K46" i="22"/>
  <c r="K38" i="22"/>
  <c r="K30" i="22"/>
  <c r="K52" i="22"/>
  <c r="K44" i="22"/>
  <c r="K36" i="22"/>
  <c r="K28" i="22"/>
  <c r="G48" i="22"/>
  <c r="G42" i="22"/>
  <c r="G30" i="22"/>
  <c r="G52" i="22"/>
  <c r="G47" i="22"/>
  <c r="G35" i="22"/>
  <c r="G29" i="22"/>
  <c r="G28" i="22"/>
  <c r="G51" i="22"/>
  <c r="G45" i="22"/>
  <c r="G40" i="22"/>
  <c r="G34" i="22"/>
  <c r="G44" i="22"/>
  <c r="G39" i="22"/>
  <c r="G27" i="22"/>
  <c r="G56" i="22"/>
  <c r="G50" i="22"/>
  <c r="G38" i="22"/>
  <c r="G33" i="22"/>
  <c r="G41" i="22"/>
  <c r="G55" i="22"/>
  <c r="G43" i="22"/>
  <c r="G37" i="22"/>
  <c r="G32" i="22"/>
  <c r="G26" i="22"/>
  <c r="G46" i="22"/>
  <c r="G54" i="22"/>
  <c r="G49" i="22"/>
  <c r="G36" i="22"/>
  <c r="G31" i="22"/>
  <c r="G25" i="22"/>
  <c r="G24" i="22"/>
  <c r="K26" i="17"/>
  <c r="K51" i="17"/>
  <c r="K43" i="17"/>
  <c r="K35" i="17"/>
  <c r="K27" i="17"/>
  <c r="K49" i="17"/>
  <c r="K41" i="17"/>
  <c r="K33" i="17"/>
  <c r="K25" i="17"/>
  <c r="G51" i="17"/>
  <c r="G46" i="17"/>
  <c r="G25" i="17"/>
  <c r="G30" i="17"/>
  <c r="G40" i="17"/>
  <c r="G55" i="17"/>
  <c r="G44" i="17"/>
  <c r="G39" i="17"/>
  <c r="G28" i="17"/>
  <c r="G54" i="17"/>
  <c r="G49" i="17"/>
  <c r="G43" i="17"/>
  <c r="G38" i="17"/>
  <c r="G33" i="17"/>
  <c r="G27" i="17"/>
  <c r="G41" i="17"/>
  <c r="G53" i="17"/>
  <c r="G37" i="17"/>
  <c r="G35" i="17"/>
  <c r="G48" i="17"/>
  <c r="G32" i="17"/>
  <c r="G52" i="17"/>
  <c r="G47" i="17"/>
  <c r="G36" i="17"/>
  <c r="G31" i="17"/>
  <c r="G45" i="17"/>
  <c r="G29" i="17"/>
  <c r="G24" i="17"/>
  <c r="G50" i="17"/>
  <c r="G42" i="17"/>
  <c r="G34" i="17"/>
  <c r="G26" i="17"/>
  <c r="G24" i="23" l="1"/>
  <c r="G47" i="28"/>
  <c r="G25" i="28"/>
  <c r="G34" i="28"/>
  <c r="G30" i="28"/>
  <c r="G26" i="28"/>
  <c r="G40" i="28"/>
  <c r="G33" i="28"/>
  <c r="G36" i="28"/>
  <c r="G38" i="28"/>
  <c r="G41" i="28"/>
  <c r="G48" i="28"/>
  <c r="G46" i="28"/>
  <c r="G56" i="28"/>
  <c r="G52" i="28"/>
  <c r="G55" i="28"/>
  <c r="G32" i="28"/>
  <c r="G29" i="28"/>
  <c r="G51" i="28"/>
  <c r="G44" i="28"/>
  <c r="G27" i="28"/>
  <c r="G49" i="28"/>
  <c r="G37" i="28"/>
  <c r="G53" i="28"/>
  <c r="G49" i="26"/>
  <c r="G50" i="26"/>
  <c r="G28" i="26"/>
  <c r="G51" i="26"/>
  <c r="G45" i="26"/>
  <c r="G55" i="26"/>
  <c r="G48" i="26"/>
  <c r="G35" i="26"/>
  <c r="G38" i="26"/>
  <c r="G44" i="26"/>
  <c r="K24" i="26"/>
  <c r="K58" i="26" s="1"/>
  <c r="G30" i="26"/>
  <c r="G34" i="26"/>
  <c r="G36" i="26"/>
  <c r="G40" i="26"/>
  <c r="G42" i="26"/>
  <c r="G53" i="26"/>
  <c r="K61" i="28"/>
  <c r="K59" i="28"/>
  <c r="K62" i="28"/>
  <c r="K60" i="28"/>
  <c r="K58" i="28"/>
  <c r="G24" i="28"/>
  <c r="G35" i="28"/>
  <c r="F58" i="28"/>
  <c r="F59" i="28"/>
  <c r="F61" i="28"/>
  <c r="F62" i="28"/>
  <c r="F60" i="28"/>
  <c r="G31" i="28"/>
  <c r="G45" i="28"/>
  <c r="G42" i="28"/>
  <c r="K61" i="27"/>
  <c r="K59" i="27"/>
  <c r="K62" i="27"/>
  <c r="K60" i="27"/>
  <c r="K58" i="27"/>
  <c r="F61" i="27"/>
  <c r="F62" i="27"/>
  <c r="F60" i="27"/>
  <c r="F58" i="27"/>
  <c r="F59" i="27"/>
  <c r="F60" i="26"/>
  <c r="F58" i="26"/>
  <c r="F59" i="26"/>
  <c r="F62" i="26"/>
  <c r="F61" i="26"/>
  <c r="G25" i="26"/>
  <c r="G27" i="26"/>
  <c r="G26" i="26"/>
  <c r="G29" i="26"/>
  <c r="G46" i="26"/>
  <c r="G31" i="26"/>
  <c r="G52" i="26"/>
  <c r="G33" i="26"/>
  <c r="G24" i="26"/>
  <c r="G39" i="26"/>
  <c r="G56" i="26"/>
  <c r="G32" i="26"/>
  <c r="G41" i="26"/>
  <c r="G37" i="26"/>
  <c r="G47" i="26"/>
  <c r="G54" i="26"/>
  <c r="K61" i="23"/>
  <c r="K59" i="23"/>
  <c r="K58" i="23"/>
  <c r="K62" i="23"/>
  <c r="K60" i="23"/>
  <c r="F59" i="23"/>
  <c r="F60" i="23"/>
  <c r="F58" i="23"/>
  <c r="F61" i="23"/>
  <c r="F62" i="23"/>
  <c r="K61" i="22"/>
  <c r="K59" i="22"/>
  <c r="K62" i="22"/>
  <c r="K60" i="22"/>
  <c r="K58" i="22"/>
  <c r="G24" i="24"/>
  <c r="G42" i="24"/>
  <c r="G54" i="24"/>
  <c r="G26" i="24"/>
  <c r="G56" i="24"/>
  <c r="G32" i="24"/>
  <c r="G49" i="24"/>
  <c r="F61" i="17"/>
  <c r="F59" i="17"/>
  <c r="F62" i="17"/>
  <c r="F60" i="17"/>
  <c r="F58" i="17"/>
  <c r="K62" i="17"/>
  <c r="K60" i="17"/>
  <c r="K59" i="17"/>
  <c r="K58" i="17"/>
  <c r="K61" i="17"/>
  <c r="K24" i="24"/>
  <c r="L55" i="24" s="1"/>
  <c r="F62" i="24"/>
  <c r="F61" i="24"/>
  <c r="F60" i="24"/>
  <c r="F59" i="24"/>
  <c r="F58" i="24"/>
  <c r="G31" i="24"/>
  <c r="G25" i="24"/>
  <c r="G40" i="24"/>
  <c r="G38" i="24"/>
  <c r="G39" i="24"/>
  <c r="G27" i="24"/>
  <c r="G35" i="24"/>
  <c r="G51" i="24"/>
  <c r="G53" i="24"/>
  <c r="G36" i="24"/>
  <c r="G37" i="24"/>
  <c r="G48" i="24"/>
  <c r="G43" i="24"/>
  <c r="G44" i="24"/>
  <c r="G33" i="24"/>
  <c r="G28" i="24"/>
  <c r="G47" i="24"/>
  <c r="L29" i="28"/>
  <c r="L24" i="28"/>
  <c r="L50" i="28"/>
  <c r="L40" i="23"/>
  <c r="L33" i="23"/>
  <c r="L24" i="22"/>
  <c r="L38" i="17"/>
  <c r="L39" i="17"/>
  <c r="L45" i="17"/>
  <c r="L36" i="17"/>
  <c r="L55" i="28"/>
  <c r="L33" i="28"/>
  <c r="L39" i="28"/>
  <c r="L54" i="24"/>
  <c r="L53" i="24"/>
  <c r="L39" i="22"/>
  <c r="L47" i="22"/>
  <c r="L43" i="28"/>
  <c r="L25" i="28"/>
  <c r="L32" i="28"/>
  <c r="L56" i="28"/>
  <c r="L28" i="28"/>
  <c r="L27" i="28"/>
  <c r="L41" i="28"/>
  <c r="L38" i="28"/>
  <c r="L49" i="28"/>
  <c r="L44" i="28"/>
  <c r="L31" i="28"/>
  <c r="L47" i="28"/>
  <c r="L51" i="28"/>
  <c r="L34" i="28"/>
  <c r="L26" i="28"/>
  <c r="L42" i="28"/>
  <c r="L40" i="28"/>
  <c r="L37" i="28"/>
  <c r="L48" i="28"/>
  <c r="L30" i="28"/>
  <c r="L35" i="28"/>
  <c r="L45" i="28"/>
  <c r="L36" i="28"/>
  <c r="L52" i="28"/>
  <c r="L46" i="28"/>
  <c r="L53" i="28"/>
  <c r="L54" i="28"/>
  <c r="L41" i="27"/>
  <c r="L48" i="27"/>
  <c r="L42" i="27"/>
  <c r="L39" i="27"/>
  <c r="L55" i="27"/>
  <c r="L38" i="27"/>
  <c r="L56" i="27"/>
  <c r="L53" i="27"/>
  <c r="L24" i="27"/>
  <c r="L35" i="27"/>
  <c r="L46" i="27"/>
  <c r="L26" i="27"/>
  <c r="L54" i="27"/>
  <c r="L43" i="27"/>
  <c r="L37" i="27"/>
  <c r="L49" i="27"/>
  <c r="L28" i="27"/>
  <c r="L44" i="27"/>
  <c r="L34" i="27"/>
  <c r="L30" i="27"/>
  <c r="L31" i="27"/>
  <c r="L47" i="27"/>
  <c r="L27" i="27"/>
  <c r="L40" i="27"/>
  <c r="L45" i="27"/>
  <c r="L29" i="27"/>
  <c r="L52" i="27"/>
  <c r="L51" i="27"/>
  <c r="L25" i="27"/>
  <c r="L36" i="27"/>
  <c r="L50" i="27"/>
  <c r="L32" i="27"/>
  <c r="L33" i="27"/>
  <c r="L44" i="24"/>
  <c r="L43" i="24"/>
  <c r="L42" i="24"/>
  <c r="L35" i="24"/>
  <c r="L39" i="24"/>
  <c r="L52" i="24"/>
  <c r="L37" i="24"/>
  <c r="L24" i="24"/>
  <c r="L48" i="24"/>
  <c r="L30" i="23"/>
  <c r="L24" i="23"/>
  <c r="L39" i="23"/>
  <c r="L55" i="23"/>
  <c r="L46" i="23"/>
  <c r="L37" i="23"/>
  <c r="L34" i="23"/>
  <c r="L54" i="23"/>
  <c r="L43" i="23"/>
  <c r="L26" i="23"/>
  <c r="L28" i="23"/>
  <c r="L44" i="23"/>
  <c r="L32" i="23"/>
  <c r="L29" i="23"/>
  <c r="L31" i="23"/>
  <c r="L47" i="23"/>
  <c r="L27" i="23"/>
  <c r="L50" i="23"/>
  <c r="L42" i="23"/>
  <c r="L51" i="23"/>
  <c r="L25" i="23"/>
  <c r="L53" i="23"/>
  <c r="L45" i="23"/>
  <c r="L41" i="23"/>
  <c r="L36" i="23"/>
  <c r="L52" i="23"/>
  <c r="L38" i="23"/>
  <c r="L35" i="23"/>
  <c r="L56" i="23"/>
  <c r="L48" i="23"/>
  <c r="L49" i="23"/>
  <c r="L56" i="22"/>
  <c r="L55" i="22"/>
  <c r="L46" i="22"/>
  <c r="L34" i="22"/>
  <c r="L54" i="22"/>
  <c r="L53" i="22"/>
  <c r="L33" i="22"/>
  <c r="L43" i="22"/>
  <c r="L49" i="22"/>
  <c r="L28" i="22"/>
  <c r="L44" i="22"/>
  <c r="L26" i="22"/>
  <c r="L29" i="22"/>
  <c r="L31" i="22"/>
  <c r="L27" i="22"/>
  <c r="L32" i="22"/>
  <c r="L51" i="22"/>
  <c r="L25" i="22"/>
  <c r="L42" i="22"/>
  <c r="L45" i="22"/>
  <c r="L30" i="22"/>
  <c r="L41" i="22"/>
  <c r="L48" i="22"/>
  <c r="L36" i="22"/>
  <c r="L52" i="22"/>
  <c r="L38" i="22"/>
  <c r="L35" i="22"/>
  <c r="L37" i="22"/>
  <c r="L40" i="22"/>
  <c r="L50" i="22"/>
  <c r="L47" i="17"/>
  <c r="L54" i="17"/>
  <c r="L55" i="17"/>
  <c r="L43" i="17"/>
  <c r="L53" i="17"/>
  <c r="L31" i="17"/>
  <c r="L24" i="17"/>
  <c r="L41" i="17"/>
  <c r="L56" i="17"/>
  <c r="L40" i="17"/>
  <c r="L32" i="17"/>
  <c r="L37" i="17"/>
  <c r="L33" i="17"/>
  <c r="L35" i="17"/>
  <c r="L26" i="17"/>
  <c r="L29" i="17"/>
  <c r="L51" i="17"/>
  <c r="L25" i="17"/>
  <c r="L34" i="17"/>
  <c r="L42" i="17"/>
  <c r="L50" i="17"/>
  <c r="L28" i="17"/>
  <c r="L52" i="17"/>
  <c r="L44" i="17"/>
  <c r="L49" i="17"/>
  <c r="L27" i="17"/>
  <c r="L46" i="17"/>
  <c r="L30" i="17"/>
  <c r="L48" i="17"/>
  <c r="L52" i="26" l="1"/>
  <c r="K59" i="26"/>
  <c r="L36" i="26"/>
  <c r="K62" i="26"/>
  <c r="L39" i="26"/>
  <c r="L44" i="26"/>
  <c r="L55" i="26"/>
  <c r="L35" i="26"/>
  <c r="K60" i="26"/>
  <c r="L29" i="26"/>
  <c r="L32" i="26"/>
  <c r="L41" i="26"/>
  <c r="L28" i="26"/>
  <c r="L33" i="26"/>
  <c r="L34" i="26"/>
  <c r="L40" i="26"/>
  <c r="L38" i="26"/>
  <c r="L49" i="26"/>
  <c r="L24" i="26"/>
  <c r="L45" i="26"/>
  <c r="L46" i="26"/>
  <c r="L31" i="26"/>
  <c r="L25" i="26"/>
  <c r="L43" i="26"/>
  <c r="L48" i="26"/>
  <c r="L37" i="26"/>
  <c r="L47" i="26"/>
  <c r="L53" i="26"/>
  <c r="L30" i="26"/>
  <c r="L42" i="26"/>
  <c r="L51" i="26"/>
  <c r="L56" i="26"/>
  <c r="L27" i="26"/>
  <c r="K61" i="26"/>
  <c r="L54" i="26"/>
  <c r="L26" i="26"/>
  <c r="L50" i="26"/>
  <c r="L51" i="24"/>
  <c r="L27" i="24"/>
  <c r="L26" i="24"/>
  <c r="L32" i="24"/>
  <c r="L36" i="24"/>
  <c r="L29" i="24"/>
  <c r="L47" i="24"/>
  <c r="L56" i="24"/>
  <c r="L25" i="24"/>
  <c r="L38" i="24"/>
  <c r="L34" i="24"/>
  <c r="L31" i="24"/>
  <c r="L45" i="24"/>
  <c r="L41" i="24"/>
  <c r="L28" i="24"/>
  <c r="L33" i="24"/>
  <c r="L49" i="24"/>
  <c r="L50" i="24"/>
  <c r="L30" i="24"/>
  <c r="L40" i="24"/>
  <c r="L46" i="24"/>
  <c r="K60" i="24"/>
  <c r="K59" i="24"/>
  <c r="K58" i="24"/>
  <c r="K62" i="24"/>
  <c r="K61" i="24"/>
</calcChain>
</file>

<file path=xl/sharedStrings.xml><?xml version="1.0" encoding="utf-8"?>
<sst xmlns="http://schemas.openxmlformats.org/spreadsheetml/2006/main" count="1360" uniqueCount="171">
  <si>
    <t>ID PILAR</t>
  </si>
  <si>
    <t>PILAR</t>
  </si>
  <si>
    <t>ID SUBPILAR</t>
  </si>
  <si>
    <t>SUBPILAR</t>
  </si>
  <si>
    <t>ID INDICADOR</t>
  </si>
  <si>
    <t>INDICADOR</t>
  </si>
  <si>
    <t>CONNOTACIÓN</t>
  </si>
  <si>
    <t>IMPUTADO</t>
  </si>
  <si>
    <t>SAL</t>
  </si>
  <si>
    <t>Salud</t>
  </si>
  <si>
    <t>SAL-1</t>
  </si>
  <si>
    <t>Aseguramiento en salud</t>
  </si>
  <si>
    <t>SAL-1-1</t>
  </si>
  <si>
    <t>Acceso al plan obligatorio de salud</t>
  </si>
  <si>
    <t>Positiva</t>
  </si>
  <si>
    <t>NO</t>
  </si>
  <si>
    <t>SAL-1-2</t>
  </si>
  <si>
    <t xml:space="preserve">Acceso a planes voluntarios de salud </t>
  </si>
  <si>
    <t>SAL-1-3</t>
  </si>
  <si>
    <t>Satisfacción del servicio de salud</t>
  </si>
  <si>
    <t>Negativa</t>
  </si>
  <si>
    <t>SAL-1-4</t>
  </si>
  <si>
    <t>Privación por barreras de acceso</t>
  </si>
  <si>
    <t>SAL-2</t>
  </si>
  <si>
    <t>Salud mental</t>
  </si>
  <si>
    <t>SAL-3-1</t>
  </si>
  <si>
    <t>Prevalencia de depresión</t>
  </si>
  <si>
    <t>SAL-3-2</t>
  </si>
  <si>
    <t>Uso de servicios de salud mental</t>
  </si>
  <si>
    <t>SAL-3-3</t>
  </si>
  <si>
    <t>Prevalencia de intentos de suicidio</t>
  </si>
  <si>
    <t>SAL-3</t>
  </si>
  <si>
    <t>Mortalidad</t>
  </si>
  <si>
    <t>Mortalidad por enfermedades cardiovasculares</t>
  </si>
  <si>
    <t>Mortalidad por enfermedades respiratorias</t>
  </si>
  <si>
    <t>Mortalidad por enfermedades gastrointestinales</t>
  </si>
  <si>
    <t>Mortalidad por enfermedades de transmisión sexual</t>
  </si>
  <si>
    <t>Mortalidad por accidentes</t>
  </si>
  <si>
    <t>Prevalencia de suicidio</t>
  </si>
  <si>
    <t>Mortalidad por enfermedades cerebrovasculares</t>
  </si>
  <si>
    <t>FICHA TECNICA INDICADOR</t>
  </si>
  <si>
    <t>OBJETIVO</t>
  </si>
  <si>
    <t>Evalúa la disparidad de género en el acceso a los servicios de salud contemplados en el plan de beneficios del sistema de salud pública y permite identificar posibles desigualdades en el acceso a la atención médica básica entre hombres y mujeres.</t>
  </si>
  <si>
    <t>VARIABLE</t>
  </si>
  <si>
    <t>Número de mujeres afiliadas a alguna entidad de seguridad social en salud y número de hombres afiliados a alguna entidad de seguridad social en salud</t>
  </si>
  <si>
    <t>FORMULA</t>
  </si>
  <si>
    <t>INTERPRETACIÓN</t>
  </si>
  <si>
    <t>FUENTE DE INFORMACIÓN</t>
  </si>
  <si>
    <t>FILTRO</t>
  </si>
  <si>
    <t>(P6090) ¿ _____ está afiliado(a) (cotizante o beneficiario(a)) a alguna entidad de seguridad social en salud? (Entidad Promotora de Salud - EPS o Entidad Promotora de Salud Subsidiada -EPS-S )</t>
  </si>
  <si>
    <t>Connotación</t>
  </si>
  <si>
    <t>RESULTADOS</t>
  </si>
  <si>
    <t>CÓDIGO DEPARTAMENTO</t>
  </si>
  <si>
    <t>Departamento</t>
  </si>
  <si>
    <t>Mujeres</t>
  </si>
  <si>
    <t>Hombres</t>
  </si>
  <si>
    <t>Brecha</t>
  </si>
  <si>
    <t>Brecha absoluta</t>
  </si>
  <si>
    <t>Posición brecha absoluta</t>
  </si>
  <si>
    <t>Capacidad agregada</t>
  </si>
  <si>
    <t>Factor ponderado</t>
  </si>
  <si>
    <t>Posición factor ponderado</t>
  </si>
  <si>
    <t xml:space="preserve">Brecha ponderada </t>
  </si>
  <si>
    <t>Posición brecha ponderada</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</si>
  <si>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</si>
  <si>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</si>
  <si>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</si>
  <si>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</si>
  <si>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</si>
  <si>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</si>
  <si>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</si>
  <si>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</si>
  <si>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</si>
  <si>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</si>
  <si>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</si>
  <si>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</si>
  <si>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</si>
  <si>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</si>
  <si>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</si>
  <si>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</si>
  <si>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</si>
  <si>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</si>
  <si>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</si>
  <si>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</si>
  <si>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</si>
  <si>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</si>
  <si>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</si>
  <si>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</si>
  <si>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</si>
  <si>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</si>
  <si>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</si>
  <si>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</si>
  <si>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</si>
  <si>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</si>
  <si>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</si>
  <si>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</si>
  <si>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</si>
  <si>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ESTADÍSTICAS DESCRIPTIVAS</t>
  </si>
  <si>
    <t>PROMEDIO</t>
  </si>
  <si>
    <t>NA</t>
  </si>
  <si>
    <t>DESVIACIOÓN ESTANDAR</t>
  </si>
  <si>
    <t>VARIANZA</t>
  </si>
  <si>
    <t>MÁXIMO</t>
  </si>
  <si>
    <t>MINIMO</t>
  </si>
  <si>
    <t>OBSERVACIONES</t>
  </si>
  <si>
    <t>Evalúa la disparidad de género en el acceso a planes de salud voluntarios ofrecidos por Entidades Promotoras de Salud (EPS) e identifica posibles desigualdades entre hombres y mujeres en el acceso a servicios de salud adicionales.</t>
  </si>
  <si>
    <t>Número de mujeres con acceso a planes voluntarios de salud y número de hombres con  acceso a planes voluntarios de salud</t>
  </si>
  <si>
    <t>Departamento Administrativo Nacional de Estadística (DANE) : Encuesta de Calidad De Vida (ECV) [2022]</t>
  </si>
  <si>
    <t>(P799) ¿Cuáles de los siguientes planes o seguros voluntarios de salud tiene .....?
Medicina prepagada y Plan complementario de salud con una EPS</t>
  </si>
  <si>
    <t>Evaluar y abordar las disparidades de género en los servicios de salud, asegurando la eficacia de la atención médica y promoviendo la satisfacción de los pacientes. Este enfoque busca disminuir las barreras de género presentes en la prestación de servicios de salud, con el propósito de lograr una equidad y accesibilidad adecuadas para todos los individuos, independientemente de su género.</t>
  </si>
  <si>
    <t>Número de mujeres que consideran que la calidad del servicio de salud en la que se encuentran afiliadas es mala o muy mala y número de hombres que consideran que la calidad del servicio de salud en la que se encuentran afiliadas es mala o muy mala</t>
  </si>
  <si>
    <t>(P6181) En general, considera que la calidad del servicio de la EPS o de la entidad de seguridad social en salud en la cual _____ está afiliado(a) es:
3. Mala   4. Muy mala</t>
  </si>
  <si>
    <t>Evaluar y abordar las disparidades de género en la privación al acceso de salud, observando las dificultades al tratar de acceder a la atención y servicios médicos . Este enfoque busca disminuir las barreras de género presentes en la prestación de servicios de salud, con el propósito de lograr una equidad y accesibilidad adecuadas para todos los individuos, independientemente de su género.</t>
  </si>
  <si>
    <t>Número de mujeres que en su hogar indican tener una barrera de acceso a salud y número de hombres que en su hogar indican tener una barrera de acceso a salud</t>
  </si>
  <si>
    <t>(barreras_acceso_salud) Privación por barreras de acceso a salud:
1. Privación</t>
  </si>
  <si>
    <t>Identificar de manera precisa las diferencias de género en la carga de enfermedades mentales, orientando así la asignación de recursos y la planificación de servicios de salud mental de manera equitativa. Este enfoque busca abordar las brechas de género existentes en la salud mental, asegurando que los recursos y servicios se adapten a las necesidades específicas de cada género para promover una atención más igualitaria y efectiva.</t>
  </si>
  <si>
    <t>Número de mujeres atendidas por episodios de depresión moderada y número de hombres atendidos por episodios de depresión moderada</t>
  </si>
  <si>
    <t>Sistema Integral de Información de la Protección Social (SISPRO) y Departamento Administrativo Nacional de Estadística (DANE) [2021]</t>
  </si>
  <si>
    <t>Bogotá, D.C.</t>
  </si>
  <si>
    <t xml:space="preserve"> Evaluar de manera precisa la efectividad del uso de los servicios de salud mental por parte de las personas, contribuyendo así a la mejora de su bienestar y al cierre de las brechas de género en la atención de la salud mental. Este enfoque se propone identificar y abordar las disparidades de género en el acceso y utilización de servicios de salud mental, asegurando que las intervenciones sean equitativas y adecuadas a las necesidades específicas de cada género para promover un bienestar mental igualitario.</t>
  </si>
  <si>
    <t>Número de mujeres que usan a una atención de salud mental y número de hombres que usan a una atención de salud mental</t>
  </si>
  <si>
    <t>Reflejar la gravedad de las enfermedades en cuestión y, al mismo tiempo, identificar de manera específica las diferencias de género asociadas. Este enfoque tiene como propósito impulsar estrategias de prevención equitativas, abordando las brechas de género existentes y garantizando que las intervenciones sean adaptadas a las necesidades particulares de cada género, con el fin de mitigar la carga de estas enfermedades de manera equitativa y efectiva.</t>
  </si>
  <si>
    <t>Número de defunciones de mujeres por enfermedades cardiovasculares y número de defunciones de hombres por enfermedades cardiovasculares</t>
  </si>
  <si>
    <t>Departamento Administrativo Nacional de Estadística (DANE) : Estadísticas Vitales - Defunciones no Fetales [2022]</t>
  </si>
  <si>
    <t>Filtro en la parte de observaciones</t>
  </si>
  <si>
    <t>050 Enfermedades hipertensivas
051 Enfermedades isquémicas del corazón
052 Enfermedad cardiopulmonar y enfermedades de la circulación pulmonar
053 Todas las demás formas de enfermedad del corazón
054 Insuficiencia cardíaca
055 Enfermedades cerebrovasculares
056 Aterosclerosis
057 Aneurisma aórtico
058 Enfermedades de los vasos sanguíneos y otras enfermedades del sistema circulatorio</t>
  </si>
  <si>
    <t>Evaluar la gravedad de los problemas de salud en cuestión y comprender su impacto diferencial en distintos géneros, orientando así la planificación de estrategias de prevención y atención médica equitativas. Este enfoque busca cerrar las brechas de género al identificar las peculiaridades en la manifestación y afectación de estos problemas de salud, asegurando que las estrategias diseñadas aborden de manera específica las necesidades de cada género para promover una atención médica más justa y adaptada.</t>
  </si>
  <si>
    <t>Número de defunciones de mujeres por enfermedades respiratorias y número de defunciones de hombres por enfermedades respiratorias</t>
  </si>
  <si>
    <t>059 Neumonía
060 Enfermedades crónicas de las vías respiratorias inferiores
061 Enfermedades del pulmón debidas a agentes externos
062 Todas las demás enfermedades del sistema respiratorio</t>
  </si>
  <si>
    <t>Proporciona una visión importante de las diferencias de salud entre hombres y mujeres en relación con los trastornos gastrointestinales. Medir este indicador ayuda a identificar posibles desigualdades en la prevención, el acceso al tratamiento y los resultados de salud entre los géneros..</t>
  </si>
  <si>
    <t>Número de defunciones de mujeres por enfermedades gastrointestinales y número de defunciones de hombres por enfermedades gastrointestinales</t>
  </si>
  <si>
    <t>Permite identificar si existen diferencias significativas entre hombres y mujeres en cuanto a la incidencia del enfermedades de transmisión sexual, el acceso a servicios de prevención y tratamiento, así como en los resultados de salud y la mortalidad asociada. Se busca destacar y abordar las inequidades específicas entre hombres y mujeres en relación con el enfermedades de transmisión sexual, con el fin de mejorar la respuesta global a esta enfermedad y lograr mejores resultados de salud para todas las personas, independientemente de su género.</t>
  </si>
  <si>
    <t>Número de defunciones de mujeres por enfermedades de transmisión sexual y número de defunciones de hombres por enfermedades de transmisión sexual</t>
  </si>
  <si>
    <t>007 Sífilis y otras enfermedades venéreas
009 Enfermedad por el VIH (SIDA)</t>
  </si>
  <si>
    <t>-</t>
  </si>
  <si>
    <t>Contribuir a la identificación de diferencias de género en la vulnerabilidad y el riesgo, orientando de esta manera la implementación de medidas preventivas equitativas. Este enfoque tiene como propósito cerrar las brechas de género al abordar específicamente los factores que contribuyen a la vulnerabilidad y riesgo, asegurando que las medidas preventivas sean adaptadas a las necesidades particulares de cada género para promover una protección equitativa y eficaz.</t>
  </si>
  <si>
    <t>Número de defunciones de mujeres por accidentes y número de defunciones de hombres por accidentes</t>
  </si>
  <si>
    <t>090 Accidentes de transporte de motor y secuelas
091 Otros accidentes de transporte terrestre
092 Los demás accidentes de transporte y los no especificados y secuelas
093 Caídas
094 Accidentes por disparo de arma de fuego
095 Ahogamiento y sumersión accidentales
096 Otros accidentes que obstruyen la respiración
097 Exposición a la corriente eléctrica, radiación y temperatura y presión del aire ambientales extremas
098 Exposición al humo, fuego y llamas
099 Envenenamiento accidental por, y exposición a sustancias nocivas
100 Lesiones autoinfligidas intencionalmente (suicidios) y secuelas
101 Agresiones (homicidios) y secuelas
102 Eventos de intención no determinada y secuelas
103 Intervención legal y operaciones de guerra y secuelas
104 Contratiempos de la atención médico quirúrgica y secuelas
105 Otros accidentes y secuelas</t>
  </si>
  <si>
    <t>Evaluar de manera esencial la magnitud del problema del suicidio, orientando el diseño de estrategias de prevención equitativas que consideren y aborden las diferencias de género en las tasas de suicidio. Este enfoque busca cerrar las brechas de género al abordar específicamente los factores que contribuyen al riesgo de suicidio, asegurando la implementación de intervenciones efectivas y adaptadas a las necesidades particulares de cada género para promover la prevención equitativa de esta grave problemática.</t>
  </si>
  <si>
    <t>Número de mujeres entre 5 y 80 años o mas con suicidio consumado y número de hombres entre 5 y 80 años o mas con suicidio consumado</t>
  </si>
  <si>
    <t>Instituto Nacional de Medicina Legal y Ciencias Forenses y Departamento Administrativo Nacional de Estadística (DANE) [2021]</t>
  </si>
  <si>
    <t>Tabla 8. Suicidios, casos y tasas por cien mil habitantes según departamento municipio del hecho y sexo de la víctima. Colombia, año 2021. (Forensis_2021)</t>
  </si>
  <si>
    <t>Bogotá, D. C.</t>
  </si>
  <si>
    <t>Archipiélago de San Andrés</t>
  </si>
  <si>
    <t>Número de defunciones de mujeres por enfermedades cerebrovasculares y número de defunciones de hombres por enfermedades cerebrovasculares</t>
  </si>
  <si>
    <t>055 Enfermedades cerebrovasculares</t>
  </si>
  <si>
    <t>Departamento Administrativo Nacional de Estadística (DANE) : Índice de Pobreza Multidimensional (IPM)  [2022]</t>
  </si>
  <si>
    <t>SAL-2-1</t>
  </si>
  <si>
    <t>SAL-2-2</t>
  </si>
  <si>
    <t>SAL-2-3</t>
  </si>
  <si>
    <t>SAL-3-4</t>
  </si>
  <si>
    <t>SAL-3-5</t>
  </si>
  <si>
    <t>SAL-3-6</t>
  </si>
  <si>
    <t>SAL-3-7</t>
  </si>
  <si>
    <t>Obtener información valiosa acerca de las conductas de riesgo y las diferencias de género en la vulnerabilidad al suicidio, con el propósito de orientar la planificación de intervenciones preventivas específicas. Este enfoque busca cerrar las brechas de género al identificar factores de riesgo específicos para cada género, permitiendo así el diseño e implementación de estrategias preventivas que aborden de manera efectiva las necesidades particulares de cada grupo, contribuyendo a la reducción de la vulnerabilidad al suicidio de manera equitativa.</t>
  </si>
  <si>
    <t>Número de mujeres con intentos de suicidios y número de hombres con intentos de suicidios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</si>
  <si>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tienen acceso al plan obligatorio de salud un 1.21% más que los hombres.</t>
  </si>
  <si>
    <t>Si el indicador es mayor que cero (0), la brecha de género está a favor de las mujeres; en caso contrario, la brecha de género está a favor de los hombres, indicando así el porcentaje de disparidad entre géneros. Ej. Para el departamento de Cundinamarca se reporta que las mujeres tienen acceso a planes voluntarios de salud en un 7.73% más que los hombres.</t>
  </si>
  <si>
    <t>Si el indicador es mayor que cero (0), la brecha de género está a favor de las mujeres; en caso contrario, la brecha de género está a favor de los hombres, indicando así el porcentaje de disparidad entre géneros. Ej. Para el departamento de Norte de Santander se reporta que las mujeres consideran que la calidad del servicio de salud en la que se encuentran afiliadas es mala o muy mala en un 13.92% más que los hombres.</t>
  </si>
  <si>
    <t>Si el indicador es mayor que cero (0), la brecha de género está a favor de las mujeres; en caso contrario, la brecha de género está a favor de los hombres, indicando así el porcentaje de disparidad entre géneros. Ej. Para el departamento de Meta se reporta que las mujeres tienen una privación por barreras de acceso a la salud en un 7.69% más que los hombres.</t>
  </si>
  <si>
    <t>Si el indicador es mayor que cero (0), la brecha de género está a favor de las mujeres; en caso contrario, la brecha de género está a favor de los hombres, indicando así el porcentaje de disparidad entre géneros. Ej. Para el departamento de Cesar se reporta que las mujeres evidencian mayor prevalencia de depresión en un 88.87%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</si>
  <si>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acceden al servicio de atención a la salud mental en un 80.26%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</si>
  <si>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presentan una prevalencia de intento de suicidio un 80.83%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</si>
  <si>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fallecen por enfermedades cardiovasculares en un 13.33% más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</si>
  <si>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fallecen por enfermedades respiratorias en un 1.71% más que los hombres.</t>
  </si>
  <si>
    <t xml:space="preserve"> Si el indicador es mayor que cero (0), la brecha de género está a favor de las mujeres; en caso contrario, la brecha de género está a favor de los hombres, indicando así el porcentaje de disparidad entre géneros. Ej. Para el departamento de La Guajira se reporta que los hombres fallecen por enfermedades gastrointestinales en un 19.27% más que las mujeres.</t>
  </si>
  <si>
    <t>Si el indicador es mayor que cero (0), la brecha de género está a favor de las mujeres; en caso contrario, la brecha de género está a favor de los hombres, indicando así el porcentaje de disparidad entre géneros. Ej. Para el departamento de Bolívar se reporta que los hombres fallecen a causa de enfermedades de transmisión sexual en un 60.60% más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</si>
  <si>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fallecen por accidentes en un 81.50% más que las mujeres.</t>
  </si>
  <si>
    <t>Si el indicador es mayor que cero (0), la brecha de género está a favor de las mujeres; en caso contrario, la brecha de género está a favor de los hombres, indicando así el porcentaje de disparidad entre géneros. Ej. Para el departamento de Tolima se reporta que los hombres entre 5 y 80 años o más presentan una prevalencia de suicidio un 78.37% más que las mujeres.</t>
  </si>
  <si>
    <t>Si el indicador es mayor que cero (0), la brecha de género está a favor de las mujeres; en caso contrario, la brecha de género está a favor de los hombres, indicando así el porcentaje de disparidad entre géneros. Ej. Para el departamento de Amazonas se reporta que las mujeres fallecen por enfermedades cerebrovasculares en un 58.34% más que los hombres.</t>
  </si>
  <si>
    <t>001 Enfermedades infecciosas intestinales
039 Anemias: nutricionales, hemolíticas, aplásicas y otras
063 Ulcera
064 Enfermedades del esófago y otras enfermedades del estómago y del duodeno
065 Enfermedades del apéndice, hernia y obstrucción intestinal
066 Enfermedades del hígado
067 Trastornos de la vesícula biliar, de las vías biliares y del páncreas
068 Enteritis, colitis no infecciosa y otras enfermedades de los intestinos
069 Enfermedades del peritoneo y todas las demás enfermedades del sistema digestivo
070 Hemorragia gastrointestinal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</si>
</sst>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Times New Roman"/>
      <family val="1"/>
    </font>
    <font>
      <b/>
      <sz val="14"/>
      <color theme="1"/>
      <name val="Times New Roman"/>
      <family val="1"/>
    </font>
    <font>
      <sz val="9"/>
      <color theme="1"/>
      <name val="Times New Roman"/>
      <family val="1"/>
    </font>
    <font>
      <sz val="12"/>
      <color theme="1"/>
      <name val="Calibri"/>
      <family val="2"/>
      <scheme val="minor"/>
    </font>
    <font>
      <sz val="11"/>
      <color theme="1"/>
      <name val="Calibri"/>
      <family val="2"/>
      <scheme val="minor"/>
    </font>
    <font>
      <b/>
      <sz val="11"/>
      <color theme="0"/>
      <name val="Times New Roman"/>
      <family val="1"/>
    </font>
    <font>
      <sz val="8"/>
      <name val="Calibri"/>
      <family val="2"/>
      <scheme val="minor"/>
    </font>
  </fonts>
  <fills count="7">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EBF5F2"/>
        <bgColor rgb="FFEBF5F2"/>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style="thin">
        <color indexed="64"/>
      </top>
      <bottom style="thin">
        <color indexed="64"/>
      </bottom>
      <diagonal/>
    </border>
  </borders>
  <cellStyleXfs count="7">
    <xf numFmtId="0" fontId="0" fillId="0" borderId="0"/>
    <xf numFmtId="0" fontId="3" fillId="0" borderId="0"/>
    <xf numFmtId="9" fontId="3" fillId="0" borderId="0" applyFont="0" applyFill="0" applyBorder="0" applyAlignment="0" applyProtection="0"/>
    <xf numFmtId="9" fontId="7" fillId="0" borderId="0" applyFont="0" applyFill="0" applyBorder="0" applyAlignment="0" applyProtection="0"/>
    <xf numFmtId="0" fontId="8" fillId="0" borderId="0"/>
    <xf numFmtId="0" fontId="2" fillId="0" borderId="0"/>
    <xf numFmtId="0" fontId="1" fillId="0" borderId="0"/>
  </cellStyleXfs>
  <cellXfs count="54">
    <xf numFmtId="0" fontId="0" fillId="0" borderId="0" xfId="0"/>
    <xf numFmtId="0" fontId="4" fillId="0" borderId="0" xfId="1" applyFont="1" applyAlignment="1">
      <alignment horizontal="center" vertical="center"/>
    </xf>
    <xf numFmtId="2" fontId="4" fillId="0" borderId="0" xfId="1" applyNumberFormat="1" applyFont="1" applyAlignment="1">
      <alignment horizontal="center" vertical="center"/>
    </xf>
    <xf numFmtId="0" fontId="6" fillId="3" borderId="1" xfId="1" applyFont="1" applyFill="1" applyBorder="1" applyAlignment="1">
      <alignment horizontal="center" vertical="center" wrapText="1"/>
    </xf>
    <xf numFmtId="0" fontId="4" fillId="0" borderId="0" xfId="1" applyFont="1" applyAlignment="1">
      <alignment horizontal="center" vertical="center" wrapText="1"/>
    </xf>
    <xf numFmtId="0" fontId="6" fillId="0" borderId="1" xfId="1" applyFont="1" applyBorder="1" applyAlignment="1">
      <alignment horizontal="center" vertical="center" wrapText="1"/>
    </xf>
    <xf numFmtId="0" fontId="6" fillId="3" borderId="4"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0" borderId="0" xfId="1" applyFont="1" applyAlignment="1">
      <alignment horizontal="center" vertical="center"/>
    </xf>
    <xf numFmtId="0" fontId="4" fillId="0" borderId="0" xfId="0" applyFont="1" applyAlignment="1">
      <alignment horizontal="center" vertical="center"/>
    </xf>
    <xf numFmtId="0" fontId="6" fillId="3" borderId="1" xfId="0" applyFont="1" applyFill="1" applyBorder="1" applyAlignment="1">
      <alignment horizontal="center" vertical="center" wrapText="1"/>
    </xf>
    <xf numFmtId="0" fontId="4" fillId="0" borderId="0" xfId="0" applyFont="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2" fontId="6" fillId="0" borderId="1" xfId="1" applyNumberFormat="1" applyFont="1" applyBorder="1" applyAlignment="1">
      <alignment horizontal="center" vertical="center" wrapText="1"/>
    </xf>
    <xf numFmtId="0" fontId="9" fillId="4" borderId="12" xfId="4" applyFont="1" applyFill="1" applyBorder="1" applyAlignment="1">
      <alignment horizontal="center"/>
    </xf>
    <xf numFmtId="0" fontId="9" fillId="4" borderId="14" xfId="4" applyFont="1" applyFill="1" applyBorder="1" applyAlignment="1">
      <alignment horizontal="center"/>
    </xf>
    <xf numFmtId="0" fontId="4" fillId="0" borderId="0" xfId="4" applyFont="1" applyAlignment="1">
      <alignment horizontal="center"/>
    </xf>
    <xf numFmtId="0" fontId="4" fillId="0" borderId="1" xfId="4" applyFont="1" applyBorder="1" applyAlignment="1">
      <alignment horizontal="center"/>
    </xf>
    <xf numFmtId="2" fontId="6" fillId="0" borderId="1" xfId="3"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5" borderId="13" xfId="0" applyFont="1" applyFill="1" applyBorder="1" applyAlignment="1">
      <alignment horizontal="center" vertical="center" wrapText="1"/>
    </xf>
    <xf numFmtId="2" fontId="6" fillId="0" borderId="1" xfId="0" applyNumberFormat="1" applyFont="1" applyBorder="1" applyAlignment="1">
      <alignment horizontal="center" vertical="center" wrapText="1"/>
    </xf>
    <xf numFmtId="0" fontId="4" fillId="0" borderId="0" xfId="4" applyFont="1" applyAlignment="1">
      <alignment horizontal="left"/>
    </xf>
    <xf numFmtId="164" fontId="6" fillId="0" borderId="1" xfId="3" applyNumberFormat="1" applyFont="1" applyBorder="1" applyAlignment="1">
      <alignment horizontal="center" vertical="center" wrapText="1"/>
    </xf>
    <xf numFmtId="0" fontId="4" fillId="6" borderId="1" xfId="4" applyFont="1" applyFill="1" applyBorder="1" applyAlignment="1">
      <alignment horizontal="center"/>
    </xf>
    <xf numFmtId="0" fontId="4" fillId="6" borderId="0" xfId="4" applyFont="1" applyFill="1" applyAlignment="1">
      <alignment horizontal="center"/>
    </xf>
    <xf numFmtId="165" fontId="6" fillId="0" borderId="1" xfId="1" applyNumberFormat="1" applyFont="1" applyBorder="1" applyAlignment="1">
      <alignment horizontal="center" vertical="center" wrapText="1"/>
    </xf>
    <xf numFmtId="0" fontId="4" fillId="0" borderId="1" xfId="6" applyFont="1" applyBorder="1" applyAlignment="1">
      <alignment horizontal="center"/>
    </xf>
    <xf numFmtId="0" fontId="4" fillId="0" borderId="0" xfId="6" applyFont="1" applyAlignment="1">
      <alignment horizontal="center" vertical="center"/>
    </xf>
    <xf numFmtId="2" fontId="4" fillId="0" borderId="0" xfId="6" applyNumberFormat="1" applyFont="1" applyAlignment="1">
      <alignment horizontal="center" vertical="center"/>
    </xf>
    <xf numFmtId="0" fontId="6" fillId="3" borderId="1" xfId="6" applyFont="1" applyFill="1" applyBorder="1" applyAlignment="1">
      <alignment horizontal="center" vertical="center" wrapText="1"/>
    </xf>
    <xf numFmtId="0" fontId="6" fillId="0" borderId="1" xfId="6" applyFont="1" applyBorder="1" applyAlignment="1">
      <alignment horizontal="center" vertical="center" wrapText="1"/>
    </xf>
    <xf numFmtId="0" fontId="4" fillId="0" borderId="0" xfId="6" applyFont="1" applyAlignment="1">
      <alignment horizontal="center" vertical="center" wrapText="1"/>
    </xf>
    <xf numFmtId="2" fontId="6" fillId="0" borderId="1" xfId="6" applyNumberFormat="1" applyFont="1" applyBorder="1" applyAlignment="1">
      <alignment horizontal="center" vertical="center" wrapText="1"/>
    </xf>
    <xf numFmtId="0" fontId="6" fillId="0" borderId="0" xfId="6" applyFont="1" applyAlignment="1">
      <alignment horizontal="center" vertical="center"/>
    </xf>
    <xf numFmtId="0" fontId="6" fillId="0" borderId="1" xfId="1" applyFont="1" applyBorder="1" applyAlignment="1">
      <alignment horizontal="center" vertical="center" wrapText="1"/>
    </xf>
    <xf numFmtId="0" fontId="5" fillId="2" borderId="1" xfId="1" applyFont="1" applyFill="1" applyBorder="1" applyAlignment="1">
      <alignment horizontal="center" vertical="center"/>
    </xf>
    <xf numFmtId="0" fontId="6" fillId="0" borderId="8"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 xfId="1" applyFont="1" applyBorder="1" applyAlignment="1">
      <alignment horizontal="center" vertical="center"/>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5"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6" xfId="1" applyFont="1" applyBorder="1" applyAlignment="1">
      <alignment horizontal="center" vertical="center" wrapText="1"/>
    </xf>
    <xf numFmtId="0" fontId="5" fillId="2" borderId="1" xfId="6" applyFont="1" applyFill="1" applyBorder="1" applyAlignment="1">
      <alignment horizontal="center" vertical="center"/>
    </xf>
    <xf numFmtId="0" fontId="6" fillId="0" borderId="1" xfId="6" applyFont="1" applyBorder="1" applyAlignment="1">
      <alignment horizontal="center" vertical="center" wrapText="1"/>
    </xf>
    <xf numFmtId="0" fontId="6" fillId="0" borderId="1" xfId="6" applyFont="1" applyBorder="1" applyAlignment="1">
      <alignment horizontal="center" vertical="center"/>
    </xf>
  </cellXfs>
  <cellStyles count="7">
    <cellStyle name="Normal" xfId="0" builtinId="0"/>
    <cellStyle name="Normal 2" xfId="1" xr:uid="{E6C718AD-E16E-46FF-B61F-AE78F42AD1C1}"/>
    <cellStyle name="Normal 2 2" xfId="4" xr:uid="{6D7C0DFE-CC67-40FF-A57A-D87CC848635C}"/>
    <cellStyle name="Normal 2 2 2" xfId="6" xr:uid="{B2868E73-10C1-42C1-94B3-D8AA41C7FBF9}"/>
    <cellStyle name="Normal 3" xfId="5" xr:uid="{D10B9BB4-E402-4982-90BF-E7A22787F605}"/>
    <cellStyle name="Porcentaje" xfId="3" builtinId="5"/>
    <cellStyle name="Porcentaje 2" xfId="2" xr:uid="{1B37418C-E62A-43CA-8336-AC6367EB755C}"/>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587828</xdr:colOff>
      <xdr:row>18</xdr:row>
      <xdr:rowOff>35468</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CC9E018C-2FDF-4711-9D91-69B497F09286}"/>
                </a:ext>
              </a:extLst>
            </xdr:cNvPr>
            <xdr:cNvSpPr txBox="1"/>
          </xdr:nvSpPr>
          <xdr:spPr>
            <a:xfrm>
              <a:off x="1665514" y="473809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𝑀𝑢𝑗𝑒𝑟𝑒𝑠</m:t>
                            </m:r>
                            <m:r>
                              <a:rPr lang="es-CO" sz="900" i="1">
                                <a:latin typeface="Cambria Math" panose="02040503050406030204" pitchFamily="18" charset="0"/>
                              </a:rPr>
                              <m:t> </m:t>
                            </m:r>
                            <m:r>
                              <a:rPr lang="es-ES" sz="900" b="0" i="1">
                                <a:latin typeface="Cambria Math" panose="02040503050406030204" pitchFamily="18" charset="0"/>
                              </a:rPr>
                              <m:t>𝑎𝑓𝑖𝑙𝑖𝑎𝑑𝑎𝑠</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𝑎𝑙𝑔𝑢𝑛𝑎</m:t>
                            </m:r>
                            <m:r>
                              <a:rPr lang="es-ES" sz="900" b="0" i="1">
                                <a:latin typeface="Cambria Math" panose="02040503050406030204" pitchFamily="18" charset="0"/>
                              </a:rPr>
                              <m:t> </m:t>
                            </m:r>
                            <m:r>
                              <a:rPr lang="es-ES" sz="900" b="0" i="1">
                                <a:latin typeface="Cambria Math" panose="02040503050406030204" pitchFamily="18" charset="0"/>
                              </a:rPr>
                              <m:t>𝑒𝑛𝑡𝑖𝑑𝑎𝑑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𝑠𝑒𝑔𝑢𝑟𝑖𝑑𝑎𝑑</m:t>
                            </m:r>
                            <m:r>
                              <a:rPr lang="es-ES" sz="900" b="0" i="1">
                                <a:latin typeface="Cambria Math" panose="02040503050406030204" pitchFamily="18" charset="0"/>
                              </a:rPr>
                              <m:t> </m:t>
                            </m:r>
                            <m:r>
                              <a:rPr lang="es-ES" sz="900" b="0" i="1">
                                <a:latin typeface="Cambria Math" panose="02040503050406030204" pitchFamily="18" charset="0"/>
                              </a:rPr>
                              <m:t>𝑠𝑜𝑐𝑖𝑎𝑙</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den>
                        </m:f>
                        <m:r>
                          <a:rPr lang="es-ES" sz="900" b="0" i="1">
                            <a:latin typeface="Cambria Math" panose="02040503050406030204" pitchFamily="18" charset="0"/>
                          </a:rPr>
                          <m:t> − </m:t>
                        </m:r>
                        <m:f>
                          <m:fPr>
                            <m:ctrlPr>
                              <a:rPr lang="es-ES" sz="900" b="0" i="1">
                                <a:latin typeface="Cambria Math" panose="02040503050406030204" pitchFamily="18" charset="0"/>
                              </a:rPr>
                            </m:ctrlPr>
                          </m:fPr>
                          <m:num>
                            <m:r>
                              <a:rPr lang="es-ES" sz="900" b="0" i="1">
                                <a:latin typeface="Cambria Math" panose="02040503050406030204" pitchFamily="18" charset="0"/>
                              </a:rPr>
                              <m:t>𝐻𝑜𝑚𝑏𝑟𝑒𝑠</m:t>
                            </m:r>
                            <m:r>
                              <a:rPr lang="es-ES" sz="900" b="0" i="1">
                                <a:latin typeface="Cambria Math" panose="02040503050406030204" pitchFamily="18" charset="0"/>
                              </a:rPr>
                              <m:t> </m:t>
                            </m:r>
                            <m:r>
                              <a:rPr lang="es-ES" sz="900" b="0" i="1">
                                <a:latin typeface="Cambria Math" panose="02040503050406030204" pitchFamily="18" charset="0"/>
                              </a:rPr>
                              <m:t>𝑎𝑓𝑖𝑙𝑖𝑎𝑑𝑜𝑠</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𝑎𝑙𝑔𝑢𝑛𝑎</m:t>
                            </m:r>
                            <m:r>
                              <a:rPr lang="es-ES" sz="900" b="0" i="1">
                                <a:latin typeface="Cambria Math" panose="02040503050406030204" pitchFamily="18" charset="0"/>
                              </a:rPr>
                              <m:t> </m:t>
                            </m:r>
                            <m:r>
                              <a:rPr lang="es-ES" sz="900" b="0" i="1">
                                <a:latin typeface="Cambria Math" panose="02040503050406030204" pitchFamily="18" charset="0"/>
                              </a:rPr>
                              <m:t>𝑒𝑛𝑡𝑖𝑑𝑎𝑑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𝑠𝑒𝑔𝑢𝑟𝑖𝑑𝑎𝑑</m:t>
                            </m:r>
                            <m:r>
                              <a:rPr lang="es-ES" sz="900" b="0" i="1">
                                <a:latin typeface="Cambria Math" panose="02040503050406030204" pitchFamily="18" charset="0"/>
                              </a:rPr>
                              <m:t> </m:t>
                            </m:r>
                            <m:r>
                              <a:rPr lang="es-ES" sz="900" b="0" i="1">
                                <a:latin typeface="Cambria Math" panose="02040503050406030204" pitchFamily="18" charset="0"/>
                              </a:rPr>
                              <m:t>𝑠𝑜𝑐𝑖𝑎𝑙</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ES" sz="900" b="0" i="1">
                                <a:solidFill>
                                  <a:schemeClr val="tx1"/>
                                </a:solidFill>
                                <a:effectLst/>
                                <a:latin typeface="Cambria Math" panose="02040503050406030204" pitchFamily="18" charset="0"/>
                                <a:ea typeface="+mn-ea"/>
                                <a:cs typeface="+mn-cs"/>
                              </a:rPr>
                              <m:t>𝐻𝑜𝑚𝑏𝑟𝑒𝑠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𝑎𝑓𝑖𝑙𝑖𝑎𝑑𝑜𝑠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𝑎𝑙𝑔𝑢𝑛𝑎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𝑒𝑛𝑡𝑖𝑑𝑎𝑑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𝑠𝑒𝑔𝑢𝑟𝑖𝑑𝑎𝑑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𝑠𝑜𝑐𝑖𝑎𝑙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𝑠𝑎𝑙𝑢𝑑</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CC9E018C-2FDF-4711-9D91-69B497F09286}"/>
                </a:ext>
              </a:extLst>
            </xdr:cNvPr>
            <xdr:cNvSpPr txBox="1"/>
          </xdr:nvSpPr>
          <xdr:spPr>
            <a:xfrm>
              <a:off x="1665514" y="473809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((𝑀𝑢𝑗𝑒𝑟𝑒𝑠 </a:t>
              </a:r>
              <a:r>
                <a:rPr lang="es-ES" sz="900" b="0" i="0">
                  <a:latin typeface="Cambria Math" panose="02040503050406030204" pitchFamily="18" charset="0"/>
                </a:rPr>
                <a:t>𝑎𝑓𝑖𝑙𝑖𝑎𝑑𝑎𝑠 𝑎 𝑎𝑙𝑔𝑢𝑛𝑎 𝑒𝑛𝑡𝑖𝑑𝑎𝑑 𝑑𝑒 𝑠𝑒𝑔𝑢𝑟𝑖𝑑𝑎𝑑 𝑠𝑜𝑐𝑖𝑎𝑙 𝑒𝑛 𝑠𝑎𝑙𝑢𝑑</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  − (𝐻𝑜𝑚𝑏𝑟𝑒𝑠 𝑎𝑓𝑖𝑙𝑖𝑎𝑑𝑜𝑠 𝑎 𝑎𝑙𝑔𝑢𝑛𝑎 𝑒𝑛𝑡𝑖𝑑𝑎𝑑 𝑑𝑒 𝑠𝑒𝑔𝑢𝑟𝑖𝑑𝑎𝑑 𝑠𝑜𝑐𝑖𝑎𝑙 𝑒𝑛 𝑠𝑎𝑙𝑢𝑑)/(𝑇𝑜𝑡𝑎𝑙 𝑑𝑒 ℎ𝑜𝑚𝑏𝑟𝑒𝑠 )</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𝐻𝑜𝑚𝑏𝑟𝑒𝑠 𝑎𝑓𝑖𝑙𝑖𝑎𝑑𝑜𝑠 𝑎 𝑎𝑙𝑔𝑢𝑛𝑎 𝑒𝑛𝑡𝑖𝑑𝑎𝑑 𝑑𝑒 𝑠𝑒𝑔𝑢𝑟𝑖𝑑𝑎𝑑 𝑠𝑜𝑐𝑖𝑎𝑙 𝑒𝑛 𝑠𝑎𝑙𝑢𝑑</a:t>
              </a:r>
              <a:r>
                <a:rPr lang="es-CO" sz="900" b="0" i="0">
                  <a:solidFill>
                    <a:schemeClr val="tx1"/>
                  </a:solidFill>
                  <a:effectLst/>
                  <a:latin typeface="Cambria Math" panose="02040503050406030204" pitchFamily="18" charset="0"/>
                  <a:ea typeface="+mn-ea"/>
                  <a:cs typeface="+mn-cs"/>
                </a:rPr>
                <a:t>)/(</a:t>
              </a:r>
              <a:r>
                <a:rPr lang="es-ES" sz="900" b="0" i="0">
                  <a:solidFill>
                    <a:schemeClr val="tx1"/>
                  </a:solidFill>
                  <a:effectLst/>
                  <a:latin typeface="Cambria Math" panose="02040503050406030204" pitchFamily="18" charset="0"/>
                  <a:ea typeface="+mn-ea"/>
                  <a:cs typeface="+mn-cs"/>
                </a:rPr>
                <a:t>𝑇𝑜𝑡𝑎𝑙 𝑑𝑒 ℎ𝑜𝑚𝑏𝑟𝑒𝑠 </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13</xdr:col>
      <xdr:colOff>0</xdr:colOff>
      <xdr:row>71</xdr:row>
      <xdr:rowOff>163871</xdr:rowOff>
    </xdr:to>
    <xdr:pic>
      <xdr:nvPicPr>
        <xdr:cNvPr id="3" name="Imagen 2">
          <a:extLst>
            <a:ext uri="{FF2B5EF4-FFF2-40B4-BE49-F238E27FC236}">
              <a16:creationId xmlns:a16="http://schemas.microsoft.com/office/drawing/2014/main" id="{4D3D5A8E-D96E-44BA-9515-E5D03C6AC91F}"/>
            </a:ext>
          </a:extLst>
        </xdr:cNvPr>
        <xdr:cNvPicPr>
          <a:picLocks noChangeAspect="1"/>
        </xdr:cNvPicPr>
      </xdr:nvPicPr>
      <xdr:blipFill rotWithShape="1">
        <a:blip xmlns:r="http://schemas.openxmlformats.org/officeDocument/2006/relationships" r:embed="rId1"/>
        <a:srcRect r="1627"/>
        <a:stretch/>
      </xdr:blipFill>
      <xdr:spPr>
        <a:xfrm>
          <a:off x="0" y="13811250"/>
          <a:ext cx="13252450" cy="1408471"/>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0E3D572B-C893-4674-8019-1B25988F26C0}"/>
            </a:ext>
          </a:extLst>
        </xdr:cNvPr>
        <xdr:cNvGrpSpPr/>
      </xdr:nvGrpSpPr>
      <xdr:grpSpPr>
        <a:xfrm>
          <a:off x="0" y="0"/>
          <a:ext cx="13491482" cy="2310946"/>
          <a:chOff x="0" y="0"/>
          <a:chExt cx="12845143" cy="2517321"/>
        </a:xfrm>
      </xdr:grpSpPr>
      <xdr:pic>
        <xdr:nvPicPr>
          <xdr:cNvPr id="6" name="Imagen 5">
            <a:extLst>
              <a:ext uri="{FF2B5EF4-FFF2-40B4-BE49-F238E27FC236}">
                <a16:creationId xmlns:a16="http://schemas.microsoft.com/office/drawing/2014/main" id="{F19B9373-1884-E246-B51E-24D2ED5F56A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405A7C3C-4D66-28DF-AE97-4AD6ECCB3C27}"/>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651270</xdr:colOff>
      <xdr:row>18</xdr:row>
      <xdr:rowOff>70929</xdr:rowOff>
    </xdr:from>
    <xdr:ext cx="11094065" cy="44351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E8F1308-2259-48CD-8AE7-0174F47EFE91}"/>
                </a:ext>
              </a:extLst>
            </xdr:cNvPr>
            <xdr:cNvSpPr txBox="1"/>
          </xdr:nvSpPr>
          <xdr:spPr>
            <a:xfrm>
              <a:off x="1862306" y="5023929"/>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𝑑𝑒𝑓𝑢𝑛𝑐𝑖𝑜𝑛𝑒𝑠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𝑝𝑜𝑟</m:t>
                            </m:r>
                            <m:r>
                              <a:rPr lang="es-CO" sz="800" i="1">
                                <a:latin typeface="Cambria Math" panose="02040503050406030204" pitchFamily="18" charset="0"/>
                              </a:rPr>
                              <m:t> </m:t>
                            </m:r>
                            <m:r>
                              <a:rPr lang="es-CO" sz="800" i="1">
                                <a:latin typeface="Cambria Math" panose="02040503050406030204" pitchFamily="18" charset="0"/>
                              </a:rPr>
                              <m:t>𝑒𝑛𝑓𝑒𝑟𝑚𝑒𝑑𝑎𝑑𝑒𝑠</m:t>
                            </m:r>
                            <m:r>
                              <a:rPr lang="es-CO" sz="800" i="1">
                                <a:latin typeface="Cambria Math" panose="02040503050406030204" pitchFamily="18" charset="0"/>
                              </a:rPr>
                              <m:t> </m:t>
                            </m:r>
                            <m:r>
                              <a:rPr lang="es-ES" sz="800" b="0" i="1">
                                <a:latin typeface="Cambria Math" panose="02040503050406030204" pitchFamily="18" charset="0"/>
                              </a:rPr>
                              <m:t>𝑔𝑎𝑠𝑡𝑟𝑜𝑖𝑛𝑡𝑒𝑠𝑡𝑖𝑛𝑎𝑙𝑒𝑠</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∗1.000 −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𝑑𝑒𝑓𝑢𝑛𝑐𝑖𝑜𝑛𝑒𝑠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𝑝𝑜𝑟</m:t>
                            </m:r>
                            <m:r>
                              <a:rPr lang="es-ES" sz="800" b="0" i="1">
                                <a:latin typeface="Cambria Math" panose="02040503050406030204" pitchFamily="18" charset="0"/>
                              </a:rPr>
                              <m:t> </m:t>
                            </m:r>
                            <m:r>
                              <a:rPr lang="es-ES" sz="800" b="0" i="1">
                                <a:latin typeface="Cambria Math" panose="02040503050406030204" pitchFamily="18" charset="0"/>
                              </a:rPr>
                              <m:t>𝑒𝑛𝑓𝑒𝑟𝑚𝑒𝑑𝑎𝑑𝑒𝑠</m:t>
                            </m:r>
                            <m:r>
                              <a:rPr lang="es-ES" sz="800" b="0" i="1">
                                <a:latin typeface="Cambria Math" panose="02040503050406030204" pitchFamily="18" charset="0"/>
                              </a:rPr>
                              <m:t> </m:t>
                            </m:r>
                            <m:r>
                              <a:rPr lang="es-ES" sz="800" b="0" i="1">
                                <a:solidFill>
                                  <a:schemeClr val="tx1"/>
                                </a:solidFill>
                                <a:effectLst/>
                                <a:latin typeface="Cambria Math" panose="02040503050406030204" pitchFamily="18" charset="0"/>
                                <a:ea typeface="+mn-ea"/>
                                <a:cs typeface="+mn-cs"/>
                              </a:rPr>
                              <m:t>𝑔𝑎𝑠𝑡𝑟𝑜𝑖𝑛𝑡𝑒𝑠𝑡𝑖𝑛𝑎𝑙𝑒𝑠</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den>
                        </m:f>
                        <m:r>
                          <a:rPr lang="es-ES" sz="800" b="0" i="1">
                            <a:latin typeface="Cambria Math" panose="02040503050406030204" pitchFamily="18" charset="0"/>
                          </a:rPr>
                          <m:t>∗1.000</m:t>
                        </m:r>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𝑑𝑒𝑓𝑢𝑛𝑐𝑖𝑜𝑛𝑒𝑠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𝑝𝑜𝑟</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𝑒𝑛𝑓𝑒𝑟𝑚𝑒𝑑𝑎𝑑𝑒𝑠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𝑔𝑎𝑠𝑡𝑟𝑜𝑖𝑛𝑡𝑒𝑠𝑡𝑖𝑛𝑎𝑙𝑒𝑠</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r>
                          <a:rPr lang="es-ES" sz="800" b="0" i="1">
                            <a:solidFill>
                              <a:schemeClr val="tx1"/>
                            </a:solidFill>
                            <a:effectLst/>
                            <a:latin typeface="Cambria Math" panose="02040503050406030204" pitchFamily="18" charset="0"/>
                            <a:ea typeface="+mn-ea"/>
                            <a:cs typeface="+mn-cs"/>
                          </a:rPr>
                          <m:t>∗1.000</m:t>
                        </m:r>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0E8F1308-2259-48CD-8AE7-0174F47EFE91}"/>
                </a:ext>
              </a:extLst>
            </xdr:cNvPr>
            <xdr:cNvSpPr txBox="1"/>
          </xdr:nvSpPr>
          <xdr:spPr>
            <a:xfrm>
              <a:off x="1862306" y="5023929"/>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𝑑𝑒𝑓𝑢𝑛𝑐𝑖𝑜𝑛𝑒𝑠 𝑑𝑒 𝑚𝑢𝑗𝑒𝑟𝑒𝑠 𝑝𝑜𝑟 𝑒𝑛𝑓𝑒𝑟𝑚𝑒𝑑𝑎𝑑𝑒𝑠 </a:t>
              </a:r>
              <a:r>
                <a:rPr lang="es-ES" sz="800" b="0" i="0">
                  <a:latin typeface="Cambria Math" panose="02040503050406030204" pitchFamily="18" charset="0"/>
                </a:rPr>
                <a:t>𝑔𝑎𝑠𝑡𝑟𝑜𝑖𝑛𝑡𝑒𝑠𝑡𝑖𝑛𝑎𝑙𝑒𝑠</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a:t>
              </a:r>
              <a:r>
                <a:rPr lang="es-ES" sz="800" b="0" i="0">
                  <a:latin typeface="Cambria Math" panose="02040503050406030204" pitchFamily="18" charset="0"/>
                </a:rPr>
                <a:t>∗1.000 −  (𝑁ú𝑚𝑒𝑟𝑜 𝑑𝑒 𝑑𝑒𝑓𝑢𝑛𝑐𝑖𝑜𝑛𝑒𝑠 𝑑𝑒 ℎ𝑜𝑚𝑏𝑟𝑒𝑠 𝑝𝑜𝑟 𝑒𝑛𝑓𝑒𝑟𝑚𝑒𝑑𝑎𝑑𝑒𝑠 </a:t>
              </a:r>
              <a:r>
                <a:rPr lang="es-ES" sz="800" b="0" i="0">
                  <a:solidFill>
                    <a:schemeClr val="tx1"/>
                  </a:solidFill>
                  <a:effectLst/>
                  <a:latin typeface="Cambria Math" panose="02040503050406030204" pitchFamily="18" charset="0"/>
                  <a:ea typeface="+mn-ea"/>
                  <a:cs typeface="+mn-cs"/>
                </a:rPr>
                <a:t>𝑔𝑎𝑠𝑡𝑟𝑜𝑖𝑛𝑡𝑒𝑠𝑡𝑖𝑛𝑎𝑙𝑒𝑠)/(</a:t>
              </a:r>
              <a:r>
                <a:rPr lang="es-ES" sz="800" b="0" i="0">
                  <a:latin typeface="Cambria Math" panose="02040503050406030204" pitchFamily="18" charset="0"/>
                </a:rPr>
                <a:t>𝑇𝑜𝑡𝑎𝑙 𝑑𝑒 ℎ𝑜𝑚𝑏𝑟𝑒𝑠 )∗1.000</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𝑔𝑎𝑠𝑡𝑟𝑜𝑖𝑛𝑡𝑒𝑠𝑡𝑖𝑛𝑎𝑙𝑒𝑠)/(𝑇𝑜𝑡𝑎𝑙 𝑑𝑒 ℎ𝑜𝑚𝑏𝑟𝑒𝑠)∗1.000</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27214</xdr:rowOff>
    </xdr:from>
    <xdr:to>
      <xdr:col>12</xdr:col>
      <xdr:colOff>741249</xdr:colOff>
      <xdr:row>71</xdr:row>
      <xdr:rowOff>187910</xdr:rowOff>
    </xdr:to>
    <xdr:pic>
      <xdr:nvPicPr>
        <xdr:cNvPr id="3" name="Imagen 2">
          <a:extLst>
            <a:ext uri="{FF2B5EF4-FFF2-40B4-BE49-F238E27FC236}">
              <a16:creationId xmlns:a16="http://schemas.microsoft.com/office/drawing/2014/main" id="{9D3C38AE-0974-43BE-BE3E-DFFC56414C90}"/>
            </a:ext>
          </a:extLst>
        </xdr:cNvPr>
        <xdr:cNvPicPr>
          <a:picLocks noChangeAspect="1"/>
        </xdr:cNvPicPr>
      </xdr:nvPicPr>
      <xdr:blipFill rotWithShape="1">
        <a:blip xmlns:r="http://schemas.openxmlformats.org/officeDocument/2006/relationships" r:embed="rId1"/>
        <a:srcRect r="1627"/>
        <a:stretch/>
      </xdr:blipFill>
      <xdr:spPr>
        <a:xfrm>
          <a:off x="0" y="16546285"/>
          <a:ext cx="13314249" cy="14941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6EA005C-7F5E-4107-85CE-5E79E212ABC9}"/>
            </a:ext>
          </a:extLst>
        </xdr:cNvPr>
        <xdr:cNvGrpSpPr/>
      </xdr:nvGrpSpPr>
      <xdr:grpSpPr>
        <a:xfrm>
          <a:off x="0" y="0"/>
          <a:ext cx="13626420" cy="2310946"/>
          <a:chOff x="0" y="0"/>
          <a:chExt cx="12845143" cy="2517321"/>
        </a:xfrm>
      </xdr:grpSpPr>
      <xdr:pic>
        <xdr:nvPicPr>
          <xdr:cNvPr id="6" name="Imagen 5">
            <a:extLst>
              <a:ext uri="{FF2B5EF4-FFF2-40B4-BE49-F238E27FC236}">
                <a16:creationId xmlns:a16="http://schemas.microsoft.com/office/drawing/2014/main" id="{C95453F9-B31D-68C0-73F6-A5BDFA14348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18BF716-0CE4-3F42-027A-8AE6FFA8EBA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oneCellAnchor>
    <xdr:from>
      <xdr:col>1</xdr:col>
      <xdr:colOff>640383</xdr:colOff>
      <xdr:row>18</xdr:row>
      <xdr:rowOff>32830</xdr:rowOff>
    </xdr:from>
    <xdr:ext cx="11094065" cy="616131"/>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165F358B-1251-4AD3-A694-C9565CE75582}"/>
                </a:ext>
              </a:extLst>
            </xdr:cNvPr>
            <xdr:cNvSpPr txBox="1"/>
          </xdr:nvSpPr>
          <xdr:spPr>
            <a:xfrm>
              <a:off x="1878633" y="4985830"/>
              <a:ext cx="11094065" cy="6161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𝑑𝑒𝑓𝑢𝑛𝑐𝑖𝑜𝑛𝑒𝑠</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𝑝𝑜𝑟</m:t>
                            </m:r>
                            <m:f>
                              <m:fPr>
                                <m:ctrlPr>
                                  <a:rPr lang="es-ES" sz="800" b="0" i="1">
                                    <a:latin typeface="Cambria Math" panose="02040503050406030204" pitchFamily="18" charset="0"/>
                                  </a:rPr>
                                </m:ctrlPr>
                              </m:fPr>
                              <m:num>
                                <m:r>
                                  <a:rPr lang="es-ES" sz="800" b="0" i="1">
                                    <a:latin typeface="Cambria Math" panose="02040503050406030204" pitchFamily="18" charset="0"/>
                                  </a:rPr>
                                  <m:t>𝑉𝐼𝐻</m:t>
                                </m:r>
                              </m:num>
                              <m:den>
                                <m:r>
                                  <a:rPr lang="es-ES" sz="800" b="0" i="1">
                                    <a:latin typeface="Cambria Math" panose="02040503050406030204" pitchFamily="18" charset="0"/>
                                  </a:rPr>
                                  <m:t>𝑆𝐼𝐷𝐴</m:t>
                                </m:r>
                              </m:den>
                            </m:f>
                            <m:r>
                              <a:rPr lang="es-ES" sz="800" b="0" i="1">
                                <a:latin typeface="Cambria Math" panose="02040503050406030204" pitchFamily="18" charset="0"/>
                              </a:rPr>
                              <m:t>𝑦</m:t>
                            </m:r>
                            <m:r>
                              <a:rPr lang="es-ES" sz="800" b="0" i="1">
                                <a:latin typeface="Cambria Math" panose="02040503050406030204" pitchFamily="18" charset="0"/>
                              </a:rPr>
                              <m:t> </m:t>
                            </m:r>
                            <m:r>
                              <a:rPr lang="es-ES" sz="800" b="0" i="1">
                                <a:latin typeface="Cambria Math" panose="02040503050406030204" pitchFamily="18" charset="0"/>
                              </a:rPr>
                              <m:t>𝑠</m:t>
                            </m:r>
                            <m:r>
                              <a:rPr lang="es-ES" sz="800" b="0" i="1">
                                <a:latin typeface="Cambria Math" panose="02040503050406030204" pitchFamily="18" charset="0"/>
                              </a:rPr>
                              <m:t>í</m:t>
                            </m:r>
                            <m:r>
                              <a:rPr lang="es-ES" sz="800" b="0" i="1">
                                <a:latin typeface="Cambria Math" panose="02040503050406030204" pitchFamily="18" charset="0"/>
                              </a:rPr>
                              <m:t>𝑓𝑖𝑙𝑖𝑠</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∗1.000 −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𝑑𝑒𝑓𝑢𝑛𝑐𝑖𝑜𝑛𝑒𝑠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𝑝𝑜𝑟</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𝑉𝐼𝐻</m:t>
                                </m:r>
                              </m:num>
                              <m:den>
                                <m:r>
                                  <a:rPr lang="es-ES" sz="800" b="0" i="1">
                                    <a:solidFill>
                                      <a:schemeClr val="tx1"/>
                                    </a:solidFill>
                                    <a:effectLst/>
                                    <a:latin typeface="Cambria Math" panose="02040503050406030204" pitchFamily="18" charset="0"/>
                                    <a:ea typeface="+mn-ea"/>
                                    <a:cs typeface="+mn-cs"/>
                                  </a:rPr>
                                  <m:t>𝑆𝐼𝐷𝐴</m:t>
                                </m:r>
                              </m:den>
                            </m:f>
                            <m:r>
                              <a:rPr lang="es-ES" sz="800" b="0" i="1">
                                <a:solidFill>
                                  <a:schemeClr val="tx1"/>
                                </a:solidFill>
                                <a:effectLst/>
                                <a:latin typeface="Cambria Math" panose="02040503050406030204" pitchFamily="18" charset="0"/>
                                <a:ea typeface="+mn-ea"/>
                                <a:cs typeface="+mn-cs"/>
                              </a:rPr>
                              <m:t>𝑦</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m:t>
                            </m:r>
                            <m:r>
                              <a:rPr lang="es-ES" sz="800" b="0" i="1">
                                <a:solidFill>
                                  <a:schemeClr val="tx1"/>
                                </a:solidFill>
                                <a:effectLst/>
                                <a:latin typeface="Cambria Math" panose="02040503050406030204" pitchFamily="18" charset="0"/>
                                <a:ea typeface="+mn-ea"/>
                                <a:cs typeface="+mn-cs"/>
                              </a:rPr>
                              <m:t>í</m:t>
                            </m:r>
                            <m:r>
                              <a:rPr lang="es-ES" sz="800" b="0" i="1">
                                <a:solidFill>
                                  <a:schemeClr val="tx1"/>
                                </a:solidFill>
                                <a:effectLst/>
                                <a:latin typeface="Cambria Math" panose="02040503050406030204" pitchFamily="18" charset="0"/>
                                <a:ea typeface="+mn-ea"/>
                                <a:cs typeface="+mn-cs"/>
                              </a:rPr>
                              <m:t>𝑓𝑖𝑙𝑖𝑠</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den>
                        </m:f>
                        <m:r>
                          <a:rPr lang="es-ES" sz="800" b="0" i="1">
                            <a:latin typeface="Cambria Math" panose="02040503050406030204" pitchFamily="18" charset="0"/>
                          </a:rPr>
                          <m:t>∗1.000</m:t>
                        </m:r>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𝑑𝑒𝑓𝑢𝑛𝑐𝑖𝑜𝑛𝑒𝑠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𝑝𝑜𝑟</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𝑉𝐼𝐻</m:t>
                                </m:r>
                              </m:num>
                              <m:den>
                                <m:r>
                                  <a:rPr lang="es-ES" sz="800" b="0" i="1">
                                    <a:solidFill>
                                      <a:schemeClr val="tx1"/>
                                    </a:solidFill>
                                    <a:effectLst/>
                                    <a:latin typeface="Cambria Math" panose="02040503050406030204" pitchFamily="18" charset="0"/>
                                    <a:ea typeface="+mn-ea"/>
                                    <a:cs typeface="+mn-cs"/>
                                  </a:rPr>
                                  <m:t>𝑆𝐼𝐷𝐴</m:t>
                                </m:r>
                              </m:den>
                            </m:f>
                            <m:r>
                              <a:rPr lang="es-ES" sz="800" b="0" i="1">
                                <a:solidFill>
                                  <a:schemeClr val="tx1"/>
                                </a:solidFill>
                                <a:effectLst/>
                                <a:latin typeface="Cambria Math" panose="02040503050406030204" pitchFamily="18" charset="0"/>
                                <a:ea typeface="+mn-ea"/>
                                <a:cs typeface="+mn-cs"/>
                              </a:rPr>
                              <m:t>𝑦</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m:t>
                            </m:r>
                            <m:r>
                              <a:rPr lang="es-ES" sz="800" b="0" i="1">
                                <a:solidFill>
                                  <a:schemeClr val="tx1"/>
                                </a:solidFill>
                                <a:effectLst/>
                                <a:latin typeface="Cambria Math" panose="02040503050406030204" pitchFamily="18" charset="0"/>
                                <a:ea typeface="+mn-ea"/>
                                <a:cs typeface="+mn-cs"/>
                              </a:rPr>
                              <m:t>í</m:t>
                            </m:r>
                            <m:r>
                              <a:rPr lang="es-ES" sz="800" b="0" i="1">
                                <a:solidFill>
                                  <a:schemeClr val="tx1"/>
                                </a:solidFill>
                                <a:effectLst/>
                                <a:latin typeface="Cambria Math" panose="02040503050406030204" pitchFamily="18" charset="0"/>
                                <a:ea typeface="+mn-ea"/>
                                <a:cs typeface="+mn-cs"/>
                              </a:rPr>
                              <m:t>𝑓𝑖𝑙𝑖𝑠</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r>
                          <a:rPr lang="es-ES" sz="800" b="0" i="1">
                            <a:solidFill>
                              <a:schemeClr val="tx1"/>
                            </a:solidFill>
                            <a:effectLst/>
                            <a:latin typeface="Cambria Math" panose="02040503050406030204" pitchFamily="18" charset="0"/>
                            <a:ea typeface="+mn-ea"/>
                            <a:cs typeface="+mn-cs"/>
                          </a:rPr>
                          <m:t>∗1.000</m:t>
                        </m:r>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165F358B-1251-4AD3-A694-C9565CE75582}"/>
                </a:ext>
              </a:extLst>
            </xdr:cNvPr>
            <xdr:cNvSpPr txBox="1"/>
          </xdr:nvSpPr>
          <xdr:spPr>
            <a:xfrm>
              <a:off x="1878633" y="4985830"/>
              <a:ext cx="11094065" cy="6161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𝑑𝑒𝑓𝑢𝑛𝑐𝑖𝑜𝑛𝑒𝑠 𝑑𝑒 𝑚𝑢𝑗𝑒𝑟𝑒𝑠 𝑝𝑜𝑟</a:t>
              </a:r>
              <a:r>
                <a:rPr lang="es-ES" sz="800" b="0" i="0">
                  <a:latin typeface="Cambria Math" panose="02040503050406030204" pitchFamily="18" charset="0"/>
                </a:rPr>
                <a:t> 𝑉𝐼𝐻/𝑆𝐼𝐷𝐴 𝑦 𝑠í𝑓𝑖𝑙𝑖𝑠</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a:t>
              </a:r>
              <a:r>
                <a:rPr lang="es-ES" sz="800" b="0" i="0">
                  <a:latin typeface="Cambria Math" panose="02040503050406030204" pitchFamily="18" charset="0"/>
                </a:rPr>
                <a:t>∗1.000 −  (𝑁ú𝑚𝑒𝑟𝑜 𝑑𝑒 𝑑𝑒𝑓𝑢𝑛𝑐𝑖𝑜𝑛𝑒𝑠 𝑑𝑒 ℎ𝑜𝑚𝑏𝑟𝑒𝑠 𝑝𝑜𝑟</a:t>
              </a:r>
              <a:r>
                <a:rPr lang="es-ES" sz="800" b="0" i="0">
                  <a:solidFill>
                    <a:schemeClr val="tx1"/>
                  </a:solidFill>
                  <a:effectLst/>
                  <a:latin typeface="Cambria Math" panose="02040503050406030204" pitchFamily="18" charset="0"/>
                  <a:ea typeface="+mn-ea"/>
                  <a:cs typeface="+mn-cs"/>
                </a:rPr>
                <a:t> 𝑉𝐼𝐻/𝑆𝐼𝐷𝐴 𝑦 𝑠í𝑓𝑖𝑙𝑖𝑠)/(</a:t>
              </a:r>
              <a:r>
                <a:rPr lang="es-ES" sz="800" b="0" i="0">
                  <a:latin typeface="Cambria Math" panose="02040503050406030204" pitchFamily="18" charset="0"/>
                </a:rPr>
                <a:t>𝑇𝑜𝑡𝑎𝑙 𝑑𝑒 ℎ𝑜𝑚𝑏𝑟𝑒𝑠 )∗1.000</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𝑉𝐼𝐻/𝑆𝐼𝐷𝐴 𝑦 𝑠í𝑓𝑖𝑙𝑖𝑠)/(𝑇𝑜𝑡𝑎𝑙 𝑑𝑒 ℎ𝑜𝑚𝑏𝑟𝑒𝑠)∗1.000</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32658</xdr:rowOff>
    </xdr:from>
    <xdr:to>
      <xdr:col>13</xdr:col>
      <xdr:colOff>21770</xdr:colOff>
      <xdr:row>72</xdr:row>
      <xdr:rowOff>19183</xdr:rowOff>
    </xdr:to>
    <xdr:pic>
      <xdr:nvPicPr>
        <xdr:cNvPr id="3" name="Imagen 2">
          <a:extLst>
            <a:ext uri="{FF2B5EF4-FFF2-40B4-BE49-F238E27FC236}">
              <a16:creationId xmlns:a16="http://schemas.microsoft.com/office/drawing/2014/main" id="{221281CE-F10B-4941-9749-776A49531A29}"/>
            </a:ext>
          </a:extLst>
        </xdr:cNvPr>
        <xdr:cNvPicPr>
          <a:picLocks noChangeAspect="1"/>
        </xdr:cNvPicPr>
      </xdr:nvPicPr>
      <xdr:blipFill rotWithShape="1">
        <a:blip xmlns:r="http://schemas.openxmlformats.org/officeDocument/2006/relationships" r:embed="rId1"/>
        <a:srcRect r="1627"/>
        <a:stretch/>
      </xdr:blipFill>
      <xdr:spPr>
        <a:xfrm>
          <a:off x="0" y="13694229"/>
          <a:ext cx="13443856" cy="13798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AEEAFBF9-7339-4214-B7A6-5AEB78D6F971}"/>
            </a:ext>
          </a:extLst>
        </xdr:cNvPr>
        <xdr:cNvGrpSpPr/>
      </xdr:nvGrpSpPr>
      <xdr:grpSpPr>
        <a:xfrm>
          <a:off x="0" y="0"/>
          <a:ext cx="13658170" cy="2310946"/>
          <a:chOff x="0" y="0"/>
          <a:chExt cx="12845143" cy="2517321"/>
        </a:xfrm>
      </xdr:grpSpPr>
      <xdr:pic>
        <xdr:nvPicPr>
          <xdr:cNvPr id="6" name="Imagen 5">
            <a:extLst>
              <a:ext uri="{FF2B5EF4-FFF2-40B4-BE49-F238E27FC236}">
                <a16:creationId xmlns:a16="http://schemas.microsoft.com/office/drawing/2014/main" id="{7DBBBED3-490F-0A2C-5DCF-26A64F3BC73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D2DD4B7-9014-D6EE-8049-481ABF9024E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618611</xdr:colOff>
      <xdr:row>18</xdr:row>
      <xdr:rowOff>38272</xdr:rowOff>
    </xdr:from>
    <xdr:ext cx="11094065" cy="50584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88BD77B-2A4B-4C61-A751-73C69B1D68A6}"/>
                </a:ext>
              </a:extLst>
            </xdr:cNvPr>
            <xdr:cNvSpPr txBox="1"/>
          </xdr:nvSpPr>
          <xdr:spPr>
            <a:xfrm>
              <a:off x="1805154" y="4740901"/>
              <a:ext cx="11094065" cy="5058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𝑎𝑐𝑐𝑖𝑑𝑒𝑛𝑡𝑒𝑠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𝑎𝑐𝑐𝑖𝑑𝑒𝑛𝑡𝑒𝑠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𝑎𝑐𝑐𝑖𝑑𝑒𝑛𝑡𝑒𝑠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88BD77B-2A4B-4C61-A751-73C69B1D68A6}"/>
                </a:ext>
              </a:extLst>
            </xdr:cNvPr>
            <xdr:cNvSpPr txBox="1"/>
          </xdr:nvSpPr>
          <xdr:spPr>
            <a:xfrm>
              <a:off x="1805154" y="4740901"/>
              <a:ext cx="11094065" cy="5058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𝑎𝑐𝑐𝑖𝑑𝑒𝑛𝑡𝑒𝑠)/(𝑇𝑜𝑡𝑎𝑙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𝑎𝑐𝑐𝑖𝑑𝑒𝑛𝑡𝑒𝑠)/(𝑇𝑜𝑡𝑎𝑙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𝑎𝑐𝑐𝑖𝑑𝑒𝑛𝑡𝑒𝑠)/(𝑇𝑜𝑡𝑎𝑙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13</xdr:col>
      <xdr:colOff>10885</xdr:colOff>
      <xdr:row>72</xdr:row>
      <xdr:rowOff>30069</xdr:rowOff>
    </xdr:to>
    <xdr:pic>
      <xdr:nvPicPr>
        <xdr:cNvPr id="7" name="Imagen 6">
          <a:extLst>
            <a:ext uri="{FF2B5EF4-FFF2-40B4-BE49-F238E27FC236}">
              <a16:creationId xmlns:a16="http://schemas.microsoft.com/office/drawing/2014/main" id="{ACA2AF28-CE3B-47C1-83E1-C12C7C5C034B}"/>
            </a:ext>
          </a:extLst>
        </xdr:cNvPr>
        <xdr:cNvPicPr>
          <a:picLocks noChangeAspect="1"/>
        </xdr:cNvPicPr>
      </xdr:nvPicPr>
      <xdr:blipFill rotWithShape="1">
        <a:blip xmlns:r="http://schemas.openxmlformats.org/officeDocument/2006/relationships" r:embed="rId1"/>
        <a:srcRect r="1627"/>
        <a:stretch/>
      </xdr:blipFill>
      <xdr:spPr>
        <a:xfrm>
          <a:off x="0" y="13705115"/>
          <a:ext cx="13389428" cy="13798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A58CC678-CE10-4E3E-84BF-89E6B989B611}"/>
            </a:ext>
          </a:extLst>
        </xdr:cNvPr>
        <xdr:cNvGrpSpPr/>
      </xdr:nvGrpSpPr>
      <xdr:grpSpPr>
        <a:xfrm>
          <a:off x="0" y="0"/>
          <a:ext cx="13602607" cy="2310946"/>
          <a:chOff x="0" y="0"/>
          <a:chExt cx="12845143" cy="2517321"/>
        </a:xfrm>
      </xdr:grpSpPr>
      <xdr:pic>
        <xdr:nvPicPr>
          <xdr:cNvPr id="3" name="Imagen 2">
            <a:extLst>
              <a:ext uri="{FF2B5EF4-FFF2-40B4-BE49-F238E27FC236}">
                <a16:creationId xmlns:a16="http://schemas.microsoft.com/office/drawing/2014/main" id="{9637EEE7-8F08-29A2-4973-4F016436A37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BB602E2A-0227-A1BB-700A-8376934DE8C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509755</xdr:colOff>
      <xdr:row>18</xdr:row>
      <xdr:rowOff>49158</xdr:rowOff>
    </xdr:from>
    <xdr:ext cx="11094065" cy="52283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90C4032-72DE-43E0-B8DD-98AB3C138AB4}"/>
                </a:ext>
              </a:extLst>
            </xdr:cNvPr>
            <xdr:cNvSpPr txBox="1"/>
          </xdr:nvSpPr>
          <xdr:spPr>
            <a:xfrm>
              <a:off x="1707184" y="4751787"/>
              <a:ext cx="11094065" cy="5228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5 </m:t>
                            </m:r>
                            <m:r>
                              <a:rPr lang="es-CO" sz="900" i="1">
                                <a:latin typeface="Cambria Math" panose="02040503050406030204" pitchFamily="18" charset="0"/>
                              </a:rPr>
                              <m:t>𝑦</m:t>
                            </m:r>
                            <m:r>
                              <a:rPr lang="es-CO" sz="900" i="1">
                                <a:latin typeface="Cambria Math" panose="02040503050406030204" pitchFamily="18" charset="0"/>
                              </a:rPr>
                              <m:t> 80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r>
                              <a:rPr lang="es-CO" sz="900" i="1">
                                <a:latin typeface="Cambria Math" panose="02040503050406030204" pitchFamily="18" charset="0"/>
                              </a:rPr>
                              <m:t> </m:t>
                            </m:r>
                            <m:r>
                              <a:rPr lang="es-CO" sz="900" i="1">
                                <a:latin typeface="Cambria Math" panose="02040503050406030204" pitchFamily="18" charset="0"/>
                              </a:rPr>
                              <m:t>𝑜</m:t>
                            </m:r>
                            <m:r>
                              <a:rPr lang="es-CO" sz="900" i="1">
                                <a:latin typeface="Cambria Math" panose="02040503050406030204" pitchFamily="18" charset="0"/>
                              </a:rPr>
                              <m:t> </m:t>
                            </m:r>
                            <m:r>
                              <a:rPr lang="es-CO" sz="900" i="1">
                                <a:latin typeface="Cambria Math" panose="02040503050406030204" pitchFamily="18" charset="0"/>
                              </a:rPr>
                              <m:t>𝑚𝑎𝑠</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𝑠𝑢𝑖𝑐𝑖𝑑𝑖𝑜</m:t>
                            </m:r>
                            <m:r>
                              <a:rPr lang="es-CO" sz="900" i="1">
                                <a:latin typeface="Cambria Math" panose="02040503050406030204" pitchFamily="18" charset="0"/>
                              </a:rPr>
                              <m:t> </m:t>
                            </m:r>
                            <m:r>
                              <a:rPr lang="es-CO" sz="900" i="1">
                                <a:latin typeface="Cambria Math" panose="02040503050406030204" pitchFamily="18" charset="0"/>
                              </a:rPr>
                              <m:t>𝑐𝑜𝑛𝑠𝑢𝑚𝑎𝑑𝑜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m:t>
                            </m:r>
                            <m:r>
                              <a:rPr lang="es-ES" sz="900" b="0" i="1">
                                <a:latin typeface="Cambria Math" panose="02040503050406030204" pitchFamily="18" charset="0"/>
                              </a:rPr>
                              <m:t>á</m:t>
                            </m:r>
                            <m:r>
                              <a:rPr lang="es-ES" sz="900" b="0" i="1">
                                <a:latin typeface="Cambria Math" panose="02040503050406030204" pitchFamily="18" charset="0"/>
                              </a:rPr>
                              <m:t>𝑠</m:t>
                            </m:r>
                          </m:den>
                        </m:f>
                        <m:r>
                          <a:rPr lang="es-ES" sz="900" b="0" i="1">
                            <a:latin typeface="Cambria Math" panose="02040503050406030204" pitchFamily="18" charset="0"/>
                          </a:rPr>
                          <m:t> ∗1.000−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𝑚𝑎𝑠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𝑠𝑢𝑖𝑐𝑖𝑑𝑖𝑜</m:t>
                            </m:r>
                            <m:r>
                              <a:rPr lang="es-ES" sz="900" b="0" i="1">
                                <a:latin typeface="Cambria Math" panose="02040503050406030204" pitchFamily="18" charset="0"/>
                              </a:rPr>
                              <m:t> </m:t>
                            </m:r>
                            <m:r>
                              <a:rPr lang="es-ES" sz="900" b="0" i="1">
                                <a:latin typeface="Cambria Math" panose="02040503050406030204" pitchFamily="18" charset="0"/>
                              </a:rPr>
                              <m:t>𝑐𝑜𝑛𝑠𝑢𝑚𝑎𝑑𝑜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5 </m:t>
                            </m:r>
                            <m:r>
                              <a:rPr lang="es-ES" sz="900" b="0" i="1">
                                <a:latin typeface="Cambria Math" panose="02040503050406030204" pitchFamily="18" charset="0"/>
                              </a:rPr>
                              <m:t>𝑦</m:t>
                            </m:r>
                            <m:r>
                              <a:rPr lang="es-ES" sz="900" b="0" i="1">
                                <a:latin typeface="Cambria Math" panose="02040503050406030204" pitchFamily="18" charset="0"/>
                              </a:rPr>
                              <m:t> 80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𝑚</m:t>
                            </m:r>
                            <m:r>
                              <a:rPr lang="es-ES" sz="900" b="0" i="1">
                                <a:latin typeface="Cambria Math" panose="02040503050406030204" pitchFamily="18" charset="0"/>
                              </a:rPr>
                              <m:t>á</m:t>
                            </m:r>
                            <m:r>
                              <a:rPr lang="es-ES" sz="900" b="0" i="1">
                                <a:latin typeface="Cambria Math" panose="02040503050406030204" pitchFamily="18" charset="0"/>
                              </a:rPr>
                              <m:t>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5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80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𝑠𝑢𝑖𝑐𝑖𝑑𝑖𝑜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𝑐𝑜𝑛𝑠𝑢𝑚𝑎𝑑𝑜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5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80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090C4032-72DE-43E0-B8DD-98AB3C138AB4}"/>
                </a:ext>
              </a:extLst>
            </xdr:cNvPr>
            <xdr:cNvSpPr txBox="1"/>
          </xdr:nvSpPr>
          <xdr:spPr>
            <a:xfrm>
              <a:off x="1707184" y="4751787"/>
              <a:ext cx="11094065" cy="5228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𝑒𝑛𝑡𝑟𝑒 5 𝑦 80 𝑎ñ𝑜𝑠 𝑜 𝑚𝑎𝑠 𝑐𝑜𝑛 𝑠𝑢𝑖𝑐𝑖𝑑𝑖𝑜 𝑐𝑜𝑛𝑠𝑢𝑚𝑎𝑑𝑜)/(𝑇𝑜𝑡𝑎𝑙 𝑑𝑒 𝑚𝑢𝑗𝑒𝑟𝑒𝑠</a:t>
              </a:r>
              <a:r>
                <a:rPr lang="es-ES" sz="900" b="0" i="0">
                  <a:latin typeface="Cambria Math" panose="02040503050406030204" pitchFamily="18" charset="0"/>
                </a:rPr>
                <a:t> 𝑒𝑛𝑡𝑟𝑒 5 𝑦 80 𝑎ñ𝑜𝑠 𝑜 𝑚á𝑠</a:t>
              </a:r>
              <a:r>
                <a:rPr lang="es-CO" sz="900" b="0" i="0">
                  <a:latin typeface="Cambria Math" panose="02040503050406030204" pitchFamily="18" charset="0"/>
                </a:rPr>
                <a:t>)</a:t>
              </a:r>
              <a:r>
                <a:rPr lang="es-ES" sz="900" b="0" i="0">
                  <a:latin typeface="Cambria Math" panose="02040503050406030204" pitchFamily="18" charset="0"/>
                </a:rPr>
                <a:t>  ∗1.000−  (𝑁ú𝑚𝑒𝑟𝑜 𝑑𝑒 ℎ𝑜𝑚𝑏𝑟𝑒𝑠 𝑒𝑛𝑡𝑟𝑒 5 𝑦 80 𝑎ñ𝑜𝑠 𝑜 𝑚𝑎𝑠 𝑐𝑜𝑛 𝑠𝑢𝑖𝑐𝑖𝑑𝑖𝑜 𝑐𝑜𝑛𝑠𝑢𝑚𝑎𝑑𝑜)/(𝑇𝑜𝑡𝑎𝑙 𝑑𝑒 ℎ𝑜𝑚𝑏𝑟𝑒𝑠 𝑒𝑛𝑡𝑟𝑒 5 𝑦 80 𝑎ñ𝑜𝑠 𝑜 𝑚á𝑠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𝑒𝑛𝑡𝑟𝑒 5 𝑦 80 𝑎ñ𝑜𝑠 𝑜 𝑚𝑎𝑠 𝑐𝑜𝑛 𝑠𝑢𝑖𝑐𝑖𝑑𝑖𝑜 𝑐𝑜𝑛𝑠𝑢𝑚𝑎𝑑𝑜)/(𝑇𝑜𝑡𝑎𝑙 𝑑𝑒 ℎ𝑜𝑚𝑏𝑟𝑒𝑠 𝑒𝑛𝑡𝑟𝑒 5 𝑦 80 𝑎ñ𝑜𝑠 𝑜 𝑚á𝑠)∗1.000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748619</xdr:colOff>
      <xdr:row>71</xdr:row>
      <xdr:rowOff>160696</xdr:rowOff>
    </xdr:to>
    <xdr:pic>
      <xdr:nvPicPr>
        <xdr:cNvPr id="7" name="Imagen 6">
          <a:extLst>
            <a:ext uri="{FF2B5EF4-FFF2-40B4-BE49-F238E27FC236}">
              <a16:creationId xmlns:a16="http://schemas.microsoft.com/office/drawing/2014/main" id="{15B61ECE-F57F-4A83-A1A5-BCA14A3E8980}"/>
            </a:ext>
          </a:extLst>
        </xdr:cNvPr>
        <xdr:cNvPicPr>
          <a:picLocks noChangeAspect="1"/>
        </xdr:cNvPicPr>
      </xdr:nvPicPr>
      <xdr:blipFill rotWithShape="1">
        <a:blip xmlns:r="http://schemas.openxmlformats.org/officeDocument/2006/relationships" r:embed="rId1"/>
        <a:srcRect r="1627"/>
        <a:stretch/>
      </xdr:blipFill>
      <xdr:spPr>
        <a:xfrm>
          <a:off x="0" y="13775531"/>
          <a:ext cx="13346906" cy="141085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14E7A191-1D13-42A8-A4B3-A31EC9F79B9B}"/>
            </a:ext>
          </a:extLst>
        </xdr:cNvPr>
        <xdr:cNvGrpSpPr/>
      </xdr:nvGrpSpPr>
      <xdr:grpSpPr>
        <a:xfrm>
          <a:off x="0" y="0"/>
          <a:ext cx="13618482" cy="2310946"/>
          <a:chOff x="0" y="0"/>
          <a:chExt cx="12845143" cy="2517321"/>
        </a:xfrm>
      </xdr:grpSpPr>
      <xdr:pic>
        <xdr:nvPicPr>
          <xdr:cNvPr id="3" name="Imagen 2">
            <a:extLst>
              <a:ext uri="{FF2B5EF4-FFF2-40B4-BE49-F238E27FC236}">
                <a16:creationId xmlns:a16="http://schemas.microsoft.com/office/drawing/2014/main" id="{D42F5828-3AE0-0962-119F-6A28828E199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6A6BE2E2-2ECF-82AE-8F8A-2B00781D531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oneCellAnchor>
    <xdr:from>
      <xdr:col>1</xdr:col>
      <xdr:colOff>455326</xdr:colOff>
      <xdr:row>18</xdr:row>
      <xdr:rowOff>49158</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7F7D71D-5754-4627-A9E9-3C1EE6BFB48B}"/>
                </a:ext>
              </a:extLst>
            </xdr:cNvPr>
            <xdr:cNvSpPr txBox="1"/>
          </xdr:nvSpPr>
          <xdr:spPr>
            <a:xfrm>
              <a:off x="1617376" y="4973583"/>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𝑒𝑛𝑓𝑒𝑟𝑚𝑒𝑑𝑎𝑑𝑒𝑠</m:t>
                            </m:r>
                            <m:r>
                              <a:rPr lang="es-CO" sz="900" i="1">
                                <a:latin typeface="Cambria Math" panose="02040503050406030204" pitchFamily="18" charset="0"/>
                              </a:rPr>
                              <m:t> </m:t>
                            </m:r>
                            <m:r>
                              <a:rPr lang="es-ES" sz="900" b="0" i="1">
                                <a:latin typeface="Cambria Math" panose="02040503050406030204" pitchFamily="18" charset="0"/>
                              </a:rPr>
                              <m:t>𝑐𝑒𝑟𝑒𝑏𝑟𝑜𝑣𝑎𝑠𝑐𝑢𝑙𝑎𝑟𝑒𝑠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𝑒𝑛𝑓𝑒𝑟𝑚𝑒𝑑𝑎𝑑𝑒𝑠</m:t>
                            </m:r>
                            <m:r>
                              <a:rPr lang="es-ES" sz="900" b="0" i="1">
                                <a:latin typeface="Cambria Math" panose="02040503050406030204" pitchFamily="18" charset="0"/>
                              </a:rPr>
                              <m:t> </m:t>
                            </m:r>
                            <m:r>
                              <a:rPr lang="es-ES" sz="900" b="0" i="1">
                                <a:latin typeface="Cambria Math" panose="02040503050406030204" pitchFamily="18" charset="0"/>
                              </a:rPr>
                              <m:t>𝑐𝑎𝑟𝑑𝑖𝑜𝑣𝑎𝑠𝑐𝑢𝑙𝑎𝑟𝑒𝑠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𝑒𝑛𝑓𝑒𝑟𝑚𝑒𝑑𝑎𝑑𝑒𝑠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𝑐𝑒𝑟𝑒𝑏𝑟𝑜𝑣𝑎𝑠𝑐𝑢𝑙𝑎𝑟𝑒𝑠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07F7D71D-5754-4627-A9E9-3C1EE6BFB48B}"/>
                </a:ext>
              </a:extLst>
            </xdr:cNvPr>
            <xdr:cNvSpPr txBox="1"/>
          </xdr:nvSpPr>
          <xdr:spPr>
            <a:xfrm>
              <a:off x="1617376" y="4973583"/>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𝑒𝑛𝑓𝑒𝑟𝑚𝑒𝑑𝑎𝑑𝑒𝑠 </a:t>
              </a:r>
              <a:r>
                <a:rPr lang="es-ES" sz="900" b="0" i="0">
                  <a:latin typeface="Cambria Math" panose="02040503050406030204" pitchFamily="18" charset="0"/>
                </a:rPr>
                <a:t>𝑐𝑒𝑟𝑒𝑏𝑟𝑜𝑣𝑎𝑠𝑐𝑢𝑙𝑎𝑟𝑒𝑠</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𝑒𝑛𝑓𝑒𝑟𝑚𝑒𝑑𝑎𝑑𝑒𝑠 𝑐𝑎𝑟𝑑𝑖𝑜𝑣𝑎𝑠𝑐𝑢𝑙𝑎𝑟𝑒𝑠)/(𝑇𝑜𝑡𝑎𝑙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𝑐𝑒𝑟𝑒𝑏𝑟𝑜𝑣𝑎𝑠𝑐𝑢𝑙𝑎𝑟𝑒𝑠)/(𝑇𝑜𝑡𝑎𝑙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659980</xdr:colOff>
      <xdr:row>71</xdr:row>
      <xdr:rowOff>145828</xdr:rowOff>
    </xdr:to>
    <xdr:pic>
      <xdr:nvPicPr>
        <xdr:cNvPr id="3" name="Imagen 2">
          <a:extLst>
            <a:ext uri="{FF2B5EF4-FFF2-40B4-BE49-F238E27FC236}">
              <a16:creationId xmlns:a16="http://schemas.microsoft.com/office/drawing/2014/main" id="{73F1528D-6949-46E6-B10A-A8EE79BE0269}"/>
            </a:ext>
          </a:extLst>
        </xdr:cNvPr>
        <xdr:cNvPicPr>
          <a:picLocks noChangeAspect="1"/>
        </xdr:cNvPicPr>
      </xdr:nvPicPr>
      <xdr:blipFill rotWithShape="1">
        <a:blip xmlns:r="http://schemas.openxmlformats.org/officeDocument/2006/relationships" r:embed="rId1"/>
        <a:srcRect r="1627"/>
        <a:stretch/>
      </xdr:blipFill>
      <xdr:spPr>
        <a:xfrm>
          <a:off x="0" y="15382875"/>
          <a:ext cx="13137730" cy="14793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BDC080BD-27CE-4D1D-A228-0040B9D40554}"/>
            </a:ext>
          </a:extLst>
        </xdr:cNvPr>
        <xdr:cNvGrpSpPr/>
      </xdr:nvGrpSpPr>
      <xdr:grpSpPr>
        <a:xfrm>
          <a:off x="0" y="0"/>
          <a:ext cx="13554982" cy="2310946"/>
          <a:chOff x="0" y="0"/>
          <a:chExt cx="12845143" cy="2517321"/>
        </a:xfrm>
      </xdr:grpSpPr>
      <xdr:pic>
        <xdr:nvPicPr>
          <xdr:cNvPr id="6" name="Imagen 5">
            <a:extLst>
              <a:ext uri="{FF2B5EF4-FFF2-40B4-BE49-F238E27FC236}">
                <a16:creationId xmlns:a16="http://schemas.microsoft.com/office/drawing/2014/main" id="{689A432C-C4BE-FF97-1798-E9F6CCD0F39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AFD2873C-E453-8C9C-59CA-DAEDDE779D2E}"/>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424543</xdr:colOff>
      <xdr:row>18</xdr:row>
      <xdr:rowOff>24582</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3A36E640-5D91-4442-9006-C259A479EA5E}"/>
                </a:ext>
              </a:extLst>
            </xdr:cNvPr>
            <xdr:cNvSpPr txBox="1"/>
          </xdr:nvSpPr>
          <xdr:spPr>
            <a:xfrm>
              <a:off x="1502229" y="472721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𝑀𝑢𝑗𝑒𝑟𝑒𝑠</m:t>
                            </m:r>
                            <m:r>
                              <a:rPr lang="es-CO" sz="90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𝑐𝑢𝑒𝑛𝑡𝑎𝑛</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𝑝𝑙𝑎𝑛𝑒𝑠</m:t>
                            </m:r>
                            <m:r>
                              <a:rPr lang="es-ES" sz="900" b="0" i="1">
                                <a:latin typeface="Cambria Math" panose="02040503050406030204" pitchFamily="18" charset="0"/>
                              </a:rPr>
                              <m:t> </m:t>
                            </m:r>
                            <m:r>
                              <a:rPr lang="es-ES" sz="900" b="0" i="1">
                                <a:latin typeface="Cambria Math" panose="02040503050406030204" pitchFamily="18" charset="0"/>
                              </a:rPr>
                              <m:t>𝑣𝑜𝑙𝑢𝑛𝑡𝑎𝑟𝑖𝑜𝑠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𝐻𝑜𝑚𝑏𝑟𝑒𝑠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𝑐𝑢𝑒𝑛𝑡𝑎𝑛</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𝑝𝑙𝑎𝑛𝑒𝑠</m:t>
                            </m:r>
                            <m:r>
                              <a:rPr lang="es-ES" sz="900" b="0" i="1">
                                <a:latin typeface="Cambria Math" panose="02040503050406030204" pitchFamily="18" charset="0"/>
                              </a:rPr>
                              <m:t> </m:t>
                            </m:r>
                            <m:r>
                              <a:rPr lang="es-ES" sz="900" b="0" i="1">
                                <a:latin typeface="Cambria Math" panose="02040503050406030204" pitchFamily="18" charset="0"/>
                              </a:rPr>
                              <m:t>𝑣𝑜𝑙𝑢𝑛𝑡𝑎𝑟𝑖𝑜𝑠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𝑠𝑎𝑙𝑢𝑑</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ES" sz="900" b="0" i="1">
                                <a:solidFill>
                                  <a:schemeClr val="tx1"/>
                                </a:solidFill>
                                <a:effectLst/>
                                <a:latin typeface="Cambria Math" panose="02040503050406030204" pitchFamily="18" charset="0"/>
                                <a:ea typeface="+mn-ea"/>
                                <a:cs typeface="+mn-cs"/>
                              </a:rPr>
                              <m:t>𝐻𝑜𝑚𝑏𝑟𝑒𝑠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𝑐𝑢𝑒𝑛𝑡𝑎𝑛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𝑝𝑙𝑎𝑛𝑒𝑠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𝑣𝑜𝑙𝑢𝑛𝑡𝑎𝑟𝑖𝑜𝑠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𝑠𝑎𝑙𝑢𝑑</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3A36E640-5D91-4442-9006-C259A479EA5E}"/>
                </a:ext>
              </a:extLst>
            </xdr:cNvPr>
            <xdr:cNvSpPr txBox="1"/>
          </xdr:nvSpPr>
          <xdr:spPr>
            <a:xfrm>
              <a:off x="1502229" y="472721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((𝑀𝑢𝑗𝑒𝑟𝑒𝑠 </a:t>
              </a:r>
              <a:r>
                <a:rPr lang="es-ES" sz="900" b="0" i="0">
                  <a:latin typeface="Cambria Math" panose="02040503050406030204" pitchFamily="18" charset="0"/>
                </a:rPr>
                <a:t>𝑞𝑢𝑒 𝑐𝑢𝑒𝑛𝑡𝑎𝑛 𝑐𝑜𝑛 𝑝𝑙𝑎𝑛𝑒𝑠 𝑣𝑜𝑙𝑢𝑛𝑡𝑎𝑟𝑖𝑜𝑠 𝑑𝑒 𝑠𝑎𝑙𝑢𝑑</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∗1.000 − (𝐻𝑜𝑚𝑏𝑟𝑒𝑠 𝑞𝑢𝑒 𝑐𝑢𝑒𝑛𝑡𝑎𝑛 𝑐𝑜𝑛 𝑝𝑙𝑎𝑛𝑒𝑠 𝑣𝑜𝑙𝑢𝑛𝑡𝑎𝑟𝑖𝑜𝑠 𝑑𝑒 𝑠𝑎𝑙𝑢𝑑)/(𝑇𝑜𝑡𝑎𝑙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𝐻𝑜𝑚𝑏𝑟𝑒𝑠 𝑞𝑢𝑒 𝑐𝑢𝑒𝑛𝑡𝑎𝑛 𝑐𝑜𝑛 𝑝𝑙𝑎𝑛𝑒𝑠 𝑣𝑜𝑙𝑢𝑛𝑡𝑎𝑟𝑖𝑜𝑠 𝑑𝑒 𝑠𝑎𝑙𝑢𝑑</a:t>
              </a:r>
              <a:r>
                <a:rPr lang="es-CO" sz="900" b="0" i="0">
                  <a:solidFill>
                    <a:schemeClr val="tx1"/>
                  </a:solidFill>
                  <a:effectLst/>
                  <a:latin typeface="Cambria Math" panose="02040503050406030204" pitchFamily="18" charset="0"/>
                  <a:ea typeface="+mn-ea"/>
                  <a:cs typeface="+mn-cs"/>
                </a:rPr>
                <a:t>)/(</a:t>
              </a:r>
              <a:r>
                <a:rPr lang="es-ES" sz="900" b="0" i="0">
                  <a:solidFill>
                    <a:schemeClr val="tx1"/>
                  </a:solidFill>
                  <a:effectLst/>
                  <a:latin typeface="Cambria Math" panose="02040503050406030204" pitchFamily="18" charset="0"/>
                  <a:ea typeface="+mn-ea"/>
                  <a:cs typeface="+mn-cs"/>
                </a:rPr>
                <a:t>𝑇𝑜𝑡𝑎𝑙 𝑑𝑒 ℎ𝑜𝑚𝑏𝑟𝑒𝑠 </a:t>
              </a:r>
              <a:r>
                <a:rPr lang="es-CO" sz="900" b="0" i="0">
                  <a:solidFill>
                    <a:schemeClr val="tx1"/>
                  </a:solidFill>
                  <a:effectLst/>
                  <a:latin typeface="Cambria Math" panose="02040503050406030204" pitchFamily="18" charset="0"/>
                  <a:ea typeface="+mn-ea"/>
                  <a:cs typeface="+mn-cs"/>
                </a:rPr>
                <a:t>)</a:t>
              </a:r>
              <a:r>
                <a:rPr lang="es-ES" sz="900" b="0" i="0">
                  <a:solidFill>
                    <a:schemeClr val="tx1"/>
                  </a:solidFill>
                  <a:effectLst/>
                  <a:latin typeface="Cambria Math" panose="02040503050406030204" pitchFamily="18" charset="0"/>
                  <a:ea typeface="+mn-ea"/>
                  <a:cs typeface="+mn-cs"/>
                </a:rPr>
                <a:t>∗1.000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13</xdr:col>
      <xdr:colOff>0</xdr:colOff>
      <xdr:row>71</xdr:row>
      <xdr:rowOff>163871</xdr:rowOff>
    </xdr:to>
    <xdr:pic>
      <xdr:nvPicPr>
        <xdr:cNvPr id="3" name="Imagen 2">
          <a:extLst>
            <a:ext uri="{FF2B5EF4-FFF2-40B4-BE49-F238E27FC236}">
              <a16:creationId xmlns:a16="http://schemas.microsoft.com/office/drawing/2014/main" id="{E6E33249-E35C-4DEE-B789-91C4E3ED3B17}"/>
            </a:ext>
          </a:extLst>
        </xdr:cNvPr>
        <xdr:cNvPicPr>
          <a:picLocks noChangeAspect="1"/>
        </xdr:cNvPicPr>
      </xdr:nvPicPr>
      <xdr:blipFill rotWithShape="1">
        <a:blip xmlns:r="http://schemas.openxmlformats.org/officeDocument/2006/relationships" r:embed="rId1"/>
        <a:srcRect r="1627"/>
        <a:stretch/>
      </xdr:blipFill>
      <xdr:spPr>
        <a:xfrm>
          <a:off x="0" y="13811250"/>
          <a:ext cx="13252450" cy="1408471"/>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CFC4529B-4E1B-4903-AA92-22DFC2529EDC}"/>
            </a:ext>
          </a:extLst>
        </xdr:cNvPr>
        <xdr:cNvGrpSpPr/>
      </xdr:nvGrpSpPr>
      <xdr:grpSpPr>
        <a:xfrm>
          <a:off x="0" y="0"/>
          <a:ext cx="13491482" cy="2310946"/>
          <a:chOff x="0" y="0"/>
          <a:chExt cx="12845143" cy="2517321"/>
        </a:xfrm>
      </xdr:grpSpPr>
      <xdr:pic>
        <xdr:nvPicPr>
          <xdr:cNvPr id="6" name="Imagen 5">
            <a:extLst>
              <a:ext uri="{FF2B5EF4-FFF2-40B4-BE49-F238E27FC236}">
                <a16:creationId xmlns:a16="http://schemas.microsoft.com/office/drawing/2014/main" id="{74C67154-377F-631F-A2B2-86E09572AD2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1F0A3A7-7F68-4680-A0F7-CE4186806AF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455326</xdr:colOff>
      <xdr:row>18</xdr:row>
      <xdr:rowOff>38273</xdr:rowOff>
    </xdr:from>
    <xdr:ext cx="11094065" cy="443519"/>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6D370A1-21EA-4BF7-B858-09785C125C1B}"/>
                </a:ext>
              </a:extLst>
            </xdr:cNvPr>
            <xdr:cNvSpPr txBox="1"/>
          </xdr:nvSpPr>
          <xdr:spPr>
            <a:xfrm>
              <a:off x="1685412" y="4740902"/>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𝑐𝑜𝑛𝑠𝑖𝑑𝑒𝑟𝑎𝑛</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𝑙𝑎</m:t>
                            </m:r>
                            <m:r>
                              <a:rPr lang="es-CO" sz="800" i="1">
                                <a:latin typeface="Cambria Math" panose="02040503050406030204" pitchFamily="18" charset="0"/>
                              </a:rPr>
                              <m:t> </m:t>
                            </m:r>
                            <m:r>
                              <a:rPr lang="es-CO" sz="800" i="1">
                                <a:latin typeface="Cambria Math" panose="02040503050406030204" pitchFamily="18" charset="0"/>
                              </a:rPr>
                              <m:t>𝑐𝑎𝑙𝑖𝑑𝑎𝑑</m:t>
                            </m:r>
                            <m:r>
                              <a:rPr lang="es-CO" sz="800" i="1">
                                <a:latin typeface="Cambria Math" panose="02040503050406030204" pitchFamily="18" charset="0"/>
                              </a:rPr>
                              <m:t> </m:t>
                            </m:r>
                            <m:r>
                              <a:rPr lang="es-CO" sz="800" i="1">
                                <a:latin typeface="Cambria Math" panose="02040503050406030204" pitchFamily="18" charset="0"/>
                              </a:rPr>
                              <m:t>𝑑𝑒𝑙</m:t>
                            </m:r>
                            <m:r>
                              <a:rPr lang="es-CO" sz="800" i="1">
                                <a:latin typeface="Cambria Math" panose="02040503050406030204" pitchFamily="18" charset="0"/>
                              </a:rPr>
                              <m:t> </m:t>
                            </m:r>
                            <m:r>
                              <a:rPr lang="es-CO" sz="800" i="1">
                                <a:latin typeface="Cambria Math" panose="02040503050406030204" pitchFamily="18" charset="0"/>
                              </a:rPr>
                              <m:t>𝑠𝑒𝑟𝑣𝑖𝑐𝑖𝑜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𝑠𝑎𝑙𝑢𝑑</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𝑙𝑎</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CO" sz="800" i="1">
                                <a:latin typeface="Cambria Math" panose="02040503050406030204" pitchFamily="18" charset="0"/>
                              </a:rPr>
                              <m:t>𝑠𝑒</m:t>
                            </m:r>
                            <m:r>
                              <a:rPr lang="es-CO" sz="800" i="1">
                                <a:latin typeface="Cambria Math" panose="02040503050406030204" pitchFamily="18" charset="0"/>
                              </a:rPr>
                              <m:t> </m:t>
                            </m:r>
                            <m:r>
                              <a:rPr lang="es-CO" sz="800" i="1">
                                <a:latin typeface="Cambria Math" panose="02040503050406030204" pitchFamily="18" charset="0"/>
                              </a:rPr>
                              <m:t>𝑒𝑛𝑐𝑢𝑒𝑛𝑡𝑟𝑎𝑛</m:t>
                            </m:r>
                            <m:r>
                              <a:rPr lang="es-CO" sz="800" i="1">
                                <a:latin typeface="Cambria Math" panose="02040503050406030204" pitchFamily="18" charset="0"/>
                              </a:rPr>
                              <m:t> </m:t>
                            </m:r>
                            <m:r>
                              <a:rPr lang="es-CO" sz="800" i="1">
                                <a:latin typeface="Cambria Math" panose="02040503050406030204" pitchFamily="18" charset="0"/>
                              </a:rPr>
                              <m:t>𝑎𝑓𝑖𝑙𝑖𝑎𝑑𝑎𝑠</m:t>
                            </m:r>
                            <m:r>
                              <a:rPr lang="es-CO" sz="800" i="1">
                                <a:latin typeface="Cambria Math" panose="02040503050406030204" pitchFamily="18" charset="0"/>
                              </a:rPr>
                              <m:t> </m:t>
                            </m:r>
                            <m:r>
                              <a:rPr lang="es-CO" sz="800" i="1">
                                <a:latin typeface="Cambria Math" panose="02040503050406030204" pitchFamily="18" charset="0"/>
                              </a:rPr>
                              <m:t>𝑒𝑠</m:t>
                            </m:r>
                            <m:r>
                              <a:rPr lang="es-CO" sz="800" i="1">
                                <a:latin typeface="Cambria Math" panose="02040503050406030204" pitchFamily="18" charset="0"/>
                              </a:rPr>
                              <m:t> </m:t>
                            </m:r>
                            <m:r>
                              <a:rPr lang="es-CO" sz="800" i="1">
                                <a:latin typeface="Cambria Math" panose="02040503050406030204" pitchFamily="18" charset="0"/>
                              </a:rPr>
                              <m:t>𝑚𝑎𝑙𝑎</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𝑐𝑜𝑛𝑠𝑖𝑑𝑒𝑟𝑎𝑛</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𝑙𝑎</m:t>
                            </m:r>
                            <m:r>
                              <a:rPr lang="es-ES" sz="800" b="0" i="1">
                                <a:latin typeface="Cambria Math" panose="02040503050406030204" pitchFamily="18" charset="0"/>
                              </a:rPr>
                              <m:t> </m:t>
                            </m:r>
                            <m:r>
                              <a:rPr lang="es-ES" sz="800" b="0" i="1">
                                <a:latin typeface="Cambria Math" panose="02040503050406030204" pitchFamily="18" charset="0"/>
                              </a:rPr>
                              <m:t>𝑐𝑎𝑙𝑖𝑑𝑎𝑑</m:t>
                            </m:r>
                            <m:r>
                              <a:rPr lang="es-ES" sz="800" b="0" i="1">
                                <a:latin typeface="Cambria Math" panose="02040503050406030204" pitchFamily="18" charset="0"/>
                              </a:rPr>
                              <m:t> </m:t>
                            </m:r>
                            <m:r>
                              <a:rPr lang="es-ES" sz="800" b="0" i="1">
                                <a:latin typeface="Cambria Math" panose="02040503050406030204" pitchFamily="18" charset="0"/>
                              </a:rPr>
                              <m:t>𝑑𝑒𝑙</m:t>
                            </m:r>
                            <m:r>
                              <a:rPr lang="es-ES" sz="800" b="0" i="1">
                                <a:latin typeface="Cambria Math" panose="02040503050406030204" pitchFamily="18" charset="0"/>
                              </a:rPr>
                              <m:t> </m:t>
                            </m:r>
                            <m:r>
                              <a:rPr lang="es-ES" sz="800" b="0" i="1">
                                <a:latin typeface="Cambria Math" panose="02040503050406030204" pitchFamily="18" charset="0"/>
                              </a:rPr>
                              <m:t>𝑠𝑒𝑟𝑣𝑖𝑐𝑖𝑜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𝑠𝑎𝑙𝑢𝑑</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𝑙𝑎</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𝑠𝑒</m:t>
                            </m:r>
                            <m:r>
                              <a:rPr lang="es-ES" sz="800" b="0" i="1">
                                <a:latin typeface="Cambria Math" panose="02040503050406030204" pitchFamily="18" charset="0"/>
                              </a:rPr>
                              <m:t> </m:t>
                            </m:r>
                            <m:r>
                              <a:rPr lang="es-ES" sz="800" b="0" i="1">
                                <a:latin typeface="Cambria Math" panose="02040503050406030204" pitchFamily="18" charset="0"/>
                              </a:rPr>
                              <m:t>𝑒𝑛𝑐𝑢𝑒𝑛𝑡𝑟𝑎𝑛</m:t>
                            </m:r>
                            <m:r>
                              <a:rPr lang="es-ES" sz="800" b="0" i="1">
                                <a:latin typeface="Cambria Math" panose="02040503050406030204" pitchFamily="18" charset="0"/>
                              </a:rPr>
                              <m:t> </m:t>
                            </m:r>
                            <m:r>
                              <a:rPr lang="es-ES" sz="800" b="0" i="1">
                                <a:latin typeface="Cambria Math" panose="02040503050406030204" pitchFamily="18" charset="0"/>
                              </a:rPr>
                              <m:t>𝑎𝑓𝑖𝑙𝑖𝑎𝑑𝑜𝑠</m:t>
                            </m:r>
                            <m:r>
                              <a:rPr lang="es-ES" sz="800" b="0" i="1">
                                <a:latin typeface="Cambria Math" panose="02040503050406030204" pitchFamily="18" charset="0"/>
                              </a:rPr>
                              <m:t> </m:t>
                            </m:r>
                            <m:r>
                              <a:rPr lang="es-ES" sz="800" b="0" i="1">
                                <a:latin typeface="Cambria Math" panose="02040503050406030204" pitchFamily="18" charset="0"/>
                              </a:rPr>
                              <m:t>𝑒𝑠</m:t>
                            </m:r>
                            <m:r>
                              <a:rPr lang="es-ES" sz="800" b="0" i="1">
                                <a:latin typeface="Cambria Math" panose="02040503050406030204" pitchFamily="18" charset="0"/>
                              </a:rPr>
                              <m:t> </m:t>
                            </m:r>
                            <m:r>
                              <a:rPr lang="es-ES" sz="800" b="0" i="1">
                                <a:latin typeface="Cambria Math" panose="02040503050406030204" pitchFamily="18" charset="0"/>
                              </a:rPr>
                              <m:t>𝑚𝑎𝑙𝑎</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den>
                        </m:f>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𝑐𝑜𝑛𝑠𝑖𝑑𝑒𝑟𝑎𝑛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𝑙𝑎</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𝑐𝑎𝑙𝑖𝑑𝑎𝑑</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𝑠𝑒𝑟𝑣𝑖𝑐𝑖𝑜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𝑠𝑎𝑙𝑢𝑑</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𝑙𝑎</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𝑒𝑛𝑐𝑢𝑒𝑛𝑡𝑟𝑎𝑛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𝑎𝑓𝑖𝑙𝑖𝑎𝑑𝑜𝑠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𝑚𝑎𝑙𝑎</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den>
                    </m:f>
                  </m:oMath>
                </m:oMathPara>
              </a14:m>
              <a:endParaRPr lang="es-CO" sz="800"/>
            </a:p>
          </xdr:txBody>
        </xdr:sp>
      </mc:Choice>
      <mc:Fallback xmlns="">
        <xdr:sp macro="" textlink="">
          <xdr:nvSpPr>
            <xdr:cNvPr id="5" name="CuadroTexto 4">
              <a:extLst>
                <a:ext uri="{FF2B5EF4-FFF2-40B4-BE49-F238E27FC236}">
                  <a16:creationId xmlns:a16="http://schemas.microsoft.com/office/drawing/2014/main" id="{C6D370A1-21EA-4BF7-B858-09785C125C1B}"/>
                </a:ext>
              </a:extLst>
            </xdr:cNvPr>
            <xdr:cNvSpPr txBox="1"/>
          </xdr:nvSpPr>
          <xdr:spPr>
            <a:xfrm>
              <a:off x="1685412" y="4740902"/>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𝑞𝑢𝑒 𝑐𝑜𝑛𝑠𝑖𝑑𝑒𝑟𝑎𝑛 𝑞𝑢𝑒 𝑙𝑎 𝑐𝑎𝑙𝑖𝑑𝑎𝑑 𝑑𝑒𝑙 𝑠𝑒𝑟𝑣𝑖𝑐𝑖𝑜 𝑑𝑒 𝑠𝑎𝑙𝑢𝑑 𝑒𝑛 𝑙𝑎 𝑞𝑢𝑒 𝑠𝑒 𝑒𝑛𝑐𝑢𝑒𝑛𝑡𝑟𝑎𝑛 𝑎𝑓𝑖𝑙𝑖𝑎𝑑𝑎𝑠 𝑒𝑠 𝑚𝑎𝑙𝑎)/(𝑇𝑜𝑡𝑎𝑙 𝑑𝑒 𝑚𝑢𝑗𝑒𝑟𝑒𝑠)</a:t>
              </a:r>
              <a:r>
                <a:rPr lang="es-ES" sz="800" b="0" i="0">
                  <a:latin typeface="Cambria Math" panose="02040503050406030204" pitchFamily="18" charset="0"/>
                </a:rPr>
                <a:t>  −  (𝑁ú𝑚𝑒𝑟𝑜 𝑑𝑒 ℎ𝑜𝑚𝑏𝑟𝑒𝑠 𝑞𝑢𝑒 𝑐𝑜𝑛𝑠𝑖𝑑𝑒𝑟𝑎𝑛 𝑞𝑢𝑒 𝑙𝑎 𝑐𝑎𝑙𝑖𝑑𝑎𝑑 𝑑𝑒𝑙 𝑠𝑒𝑟𝑣𝑖𝑐𝑖𝑜 𝑑𝑒 𝑠𝑎𝑙𝑢𝑑 𝑒𝑛 𝑙𝑎 𝑞𝑢𝑒 𝑠𝑒 𝑒𝑛𝑐𝑢𝑒𝑛𝑡𝑟𝑎𝑛 𝑎𝑓𝑖𝑙𝑖𝑎𝑑𝑜𝑠 𝑒𝑠 𝑚𝑎𝑙𝑎)/(𝑇𝑜𝑡𝑎𝑙 𝑑𝑒 ℎ𝑜𝑚𝑏𝑟𝑒𝑠)</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ℎ𝑜𝑚𝑏𝑟𝑒𝑠 𝑞𝑢𝑒 𝑐𝑜𝑛𝑠𝑖𝑑𝑒𝑟𝑎𝑛 𝑞𝑢𝑒 𝑙𝑎 𝑐𝑎𝑙𝑖𝑑𝑎𝑑 𝑑𝑒𝑙 𝑠𝑒𝑟𝑣𝑖𝑐𝑖𝑜 𝑑𝑒 𝑠𝑎𝑙𝑢𝑑 𝑒𝑛 𝑙𝑎 𝑞𝑢𝑒 𝑠𝑒 𝑒𝑛𝑐𝑢𝑒𝑛𝑡𝑟𝑎𝑛 𝑎𝑓𝑖𝑙𝑖𝑎𝑑𝑜𝑠 𝑒𝑠 𝑚𝑎𝑙𝑎)/(𝑇𝑜𝑡𝑎𝑙 𝑑𝑒 ℎ𝑜𝑚𝑏𝑟𝑒𝑠)</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0</xdr:rowOff>
    </xdr:from>
    <xdr:to>
      <xdr:col>12</xdr:col>
      <xdr:colOff>658359</xdr:colOff>
      <xdr:row>71</xdr:row>
      <xdr:rowOff>160696</xdr:rowOff>
    </xdr:to>
    <xdr:pic>
      <xdr:nvPicPr>
        <xdr:cNvPr id="7" name="Imagen 6">
          <a:extLst>
            <a:ext uri="{FF2B5EF4-FFF2-40B4-BE49-F238E27FC236}">
              <a16:creationId xmlns:a16="http://schemas.microsoft.com/office/drawing/2014/main" id="{01B72A95-8698-4057-9FB1-97961E6BDB00}"/>
            </a:ext>
          </a:extLst>
        </xdr:cNvPr>
        <xdr:cNvPicPr>
          <a:picLocks noChangeAspect="1"/>
        </xdr:cNvPicPr>
      </xdr:nvPicPr>
      <xdr:blipFill rotWithShape="1">
        <a:blip xmlns:r="http://schemas.openxmlformats.org/officeDocument/2006/relationships" r:embed="rId1"/>
        <a:srcRect r="1627"/>
        <a:stretch/>
      </xdr:blipFill>
      <xdr:spPr>
        <a:xfrm>
          <a:off x="0" y="13775531"/>
          <a:ext cx="13275469" cy="14140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61F84DED-D425-4159-9E3A-F7D26D52D546}"/>
            </a:ext>
          </a:extLst>
        </xdr:cNvPr>
        <xdr:cNvGrpSpPr/>
      </xdr:nvGrpSpPr>
      <xdr:grpSpPr>
        <a:xfrm>
          <a:off x="0" y="0"/>
          <a:ext cx="13642295" cy="2310946"/>
          <a:chOff x="0" y="0"/>
          <a:chExt cx="12845143" cy="2517321"/>
        </a:xfrm>
      </xdr:grpSpPr>
      <xdr:pic>
        <xdr:nvPicPr>
          <xdr:cNvPr id="3" name="Imagen 2">
            <a:extLst>
              <a:ext uri="{FF2B5EF4-FFF2-40B4-BE49-F238E27FC236}">
                <a16:creationId xmlns:a16="http://schemas.microsoft.com/office/drawing/2014/main" id="{2080CCF4-9DBC-A0EA-4BBD-C86DF4C043E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8D3257F1-ED0A-907A-1E14-9BDB59428A5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455326</xdr:colOff>
      <xdr:row>18</xdr:row>
      <xdr:rowOff>38273</xdr:rowOff>
    </xdr:from>
    <xdr:ext cx="11094065" cy="443519"/>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88EE009D-2405-4E27-89C5-3640020F9CAA}"/>
                </a:ext>
              </a:extLst>
            </xdr:cNvPr>
            <xdr:cNvSpPr txBox="1"/>
          </xdr:nvSpPr>
          <xdr:spPr>
            <a:xfrm>
              <a:off x="1684051" y="4962698"/>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𝑞𝑢𝑒</m:t>
                            </m:r>
                            <m:r>
                              <a:rPr lang="es-CO" sz="800" i="1">
                                <a:latin typeface="Cambria Math" panose="02040503050406030204" pitchFamily="18" charset="0"/>
                              </a:rPr>
                              <m:t> </m:t>
                            </m:r>
                            <m:r>
                              <a:rPr lang="es-ES" sz="800" b="0" i="1">
                                <a:latin typeface="Cambria Math" panose="02040503050406030204" pitchFamily="18" charset="0"/>
                              </a:rPr>
                              <m:t>𝑖𝑛𝑑𝑖𝑐𝑎𝑛</m:t>
                            </m:r>
                            <m:r>
                              <a:rPr lang="es-ES" sz="800" b="0" i="1">
                                <a:latin typeface="Cambria Math" panose="02040503050406030204" pitchFamily="18" charset="0"/>
                              </a:rPr>
                              <m:t> </m:t>
                            </m:r>
                            <m:r>
                              <a:rPr lang="es-ES" sz="800" b="0" i="1">
                                <a:latin typeface="Cambria Math" panose="02040503050406030204" pitchFamily="18" charset="0"/>
                              </a:rPr>
                              <m:t>𝑡𝑒𝑛𝑒𝑟</m:t>
                            </m:r>
                            <m:r>
                              <a:rPr lang="es-ES" sz="800" b="0" i="1">
                                <a:latin typeface="Cambria Math" panose="02040503050406030204" pitchFamily="18" charset="0"/>
                              </a:rPr>
                              <m:t> </m:t>
                            </m:r>
                            <m:r>
                              <a:rPr lang="es-ES" sz="800" b="0" i="1">
                                <a:latin typeface="Cambria Math" panose="02040503050406030204" pitchFamily="18" charset="0"/>
                              </a:rPr>
                              <m:t>𝑝𝑟𝑖𝑣𝑎𝑐𝑖</m:t>
                            </m:r>
                            <m:r>
                              <a:rPr lang="es-ES" sz="800" b="0" i="1">
                                <a:latin typeface="Cambria Math" panose="02040503050406030204" pitchFamily="18" charset="0"/>
                              </a:rPr>
                              <m:t>ó</m:t>
                            </m:r>
                            <m:r>
                              <a:rPr lang="es-ES" sz="800" b="0" i="1">
                                <a:latin typeface="Cambria Math" panose="02040503050406030204" pitchFamily="18" charset="0"/>
                              </a:rPr>
                              <m:t>𝑛</m:t>
                            </m:r>
                            <m:r>
                              <a:rPr lang="es-ES" sz="800" b="0" i="1">
                                <a:latin typeface="Cambria Math" panose="02040503050406030204" pitchFamily="18" charset="0"/>
                              </a:rPr>
                              <m:t> </m:t>
                            </m:r>
                            <m:r>
                              <a:rPr lang="es-ES" sz="800" b="0" i="1">
                                <a:latin typeface="Cambria Math" panose="02040503050406030204" pitchFamily="18" charset="0"/>
                              </a:rPr>
                              <m:t>𝑎𝑙</m:t>
                            </m:r>
                            <m:r>
                              <a:rPr lang="es-ES" sz="800" b="0" i="1">
                                <a:latin typeface="Cambria Math" panose="02040503050406030204" pitchFamily="18" charset="0"/>
                              </a:rPr>
                              <m:t> </m:t>
                            </m:r>
                            <m:r>
                              <a:rPr lang="es-ES" sz="800" b="0" i="1">
                                <a:latin typeface="Cambria Math" panose="02040503050406030204" pitchFamily="18" charset="0"/>
                              </a:rPr>
                              <m:t>𝑎𝑐𝑐𝑒𝑠𝑜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𝑠𝑎𝑙𝑢𝑑</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den>
                        </m:f>
                        <m:r>
                          <a:rPr lang="es-ES" sz="800" b="0" i="1">
                            <a:latin typeface="Cambria Math" panose="02040503050406030204" pitchFamily="18" charset="0"/>
                          </a:rPr>
                          <m:t> −  </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𝑞𝑢𝑒</m:t>
                            </m:r>
                            <m:r>
                              <a:rPr lang="es-ES" sz="800" b="0" i="1">
                                <a:latin typeface="Cambria Math" panose="02040503050406030204" pitchFamily="18" charset="0"/>
                              </a:rPr>
                              <m:t> </m:t>
                            </m:r>
                            <m:r>
                              <a:rPr lang="es-ES" sz="800" b="0" i="1">
                                <a:latin typeface="Cambria Math" panose="02040503050406030204" pitchFamily="18" charset="0"/>
                              </a:rPr>
                              <m:t>𝑖𝑛𝑑𝑖𝑐𝑎𝑛</m:t>
                            </m:r>
                            <m:r>
                              <a:rPr lang="es-ES" sz="800" b="0" i="1">
                                <a:latin typeface="Cambria Math" panose="02040503050406030204" pitchFamily="18" charset="0"/>
                              </a:rPr>
                              <m:t> </m:t>
                            </m:r>
                            <m:r>
                              <a:rPr lang="es-ES" sz="800" b="0" i="1">
                                <a:latin typeface="Cambria Math" panose="02040503050406030204" pitchFamily="18" charset="0"/>
                              </a:rPr>
                              <m:t>𝑡𝑒𝑛𝑒𝑟</m:t>
                            </m:r>
                            <m:r>
                              <a:rPr lang="es-ES" sz="800" b="0" i="1">
                                <a:latin typeface="Cambria Math" panose="02040503050406030204" pitchFamily="18" charset="0"/>
                              </a:rPr>
                              <m:t> </m:t>
                            </m:r>
                            <m:r>
                              <a:rPr lang="es-ES" sz="800" b="0" i="1">
                                <a:latin typeface="Cambria Math" panose="02040503050406030204" pitchFamily="18" charset="0"/>
                              </a:rPr>
                              <m:t>𝑝𝑟𝑖𝑣𝑎𝑐𝑖</m:t>
                            </m:r>
                            <m:r>
                              <a:rPr lang="es-ES" sz="800" b="0" i="1">
                                <a:latin typeface="Cambria Math" panose="02040503050406030204" pitchFamily="18" charset="0"/>
                              </a:rPr>
                              <m:t>ó</m:t>
                            </m:r>
                            <m:r>
                              <a:rPr lang="es-ES" sz="800" b="0" i="1">
                                <a:latin typeface="Cambria Math" panose="02040503050406030204" pitchFamily="18" charset="0"/>
                              </a:rPr>
                              <m:t>𝑛</m:t>
                            </m:r>
                            <m:r>
                              <a:rPr lang="es-ES" sz="800" b="0" i="1">
                                <a:latin typeface="Cambria Math" panose="02040503050406030204" pitchFamily="18" charset="0"/>
                              </a:rPr>
                              <m:t> </m:t>
                            </m:r>
                            <m:r>
                              <a:rPr lang="es-ES" sz="800" b="0" i="1">
                                <a:latin typeface="Cambria Math" panose="02040503050406030204" pitchFamily="18" charset="0"/>
                              </a:rPr>
                              <m:t>𝑎𝑙</m:t>
                            </m:r>
                            <m:r>
                              <a:rPr lang="es-ES" sz="800" b="0" i="1">
                                <a:latin typeface="Cambria Math" panose="02040503050406030204" pitchFamily="18" charset="0"/>
                              </a:rPr>
                              <m:t> </m:t>
                            </m:r>
                            <m:r>
                              <a:rPr lang="es-ES" sz="800" b="0" i="1">
                                <a:latin typeface="Cambria Math" panose="02040503050406030204" pitchFamily="18" charset="0"/>
                              </a:rPr>
                              <m:t>𝑎𝑐𝑐𝑒𝑠𝑜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𝑠𝑎𝑙𝑢𝑑</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den>
                        </m:f>
                      </m:num>
                      <m:den>
                        <m:r>
                          <a:rPr lang="es-CO" sz="800" i="1">
                            <a:latin typeface="Cambria Math" panose="02040503050406030204" pitchFamily="18" charset="0"/>
                          </a:rPr>
                          <m:t> </m:t>
                        </m:r>
                        <m:f>
                          <m:fPr>
                            <m:ctrlPr>
                              <a:rPr lang="es-ES" sz="800" b="0" i="1">
                                <a:solidFill>
                                  <a:schemeClr val="tx1"/>
                                </a:solidFill>
                                <a:effectLst/>
                                <a:latin typeface="Cambria Math" panose="02040503050406030204" pitchFamily="18" charset="0"/>
                                <a:ea typeface="+mn-ea"/>
                                <a:cs typeface="+mn-cs"/>
                              </a:rPr>
                            </m:ctrlPr>
                          </m:fPr>
                          <m:num>
                            <m:r>
                              <a:rPr lang="es-ES" sz="800" b="0" i="1">
                                <a:solidFill>
                                  <a:schemeClr val="tx1"/>
                                </a:solidFill>
                                <a:effectLst/>
                                <a:latin typeface="Cambria Math" panose="02040503050406030204" pitchFamily="18" charset="0"/>
                                <a:ea typeface="+mn-ea"/>
                                <a:cs typeface="+mn-cs"/>
                              </a:rPr>
                              <m:t>𝑁</m:t>
                            </m:r>
                            <m:r>
                              <a:rPr lang="es-ES" sz="800" b="0" i="1">
                                <a:solidFill>
                                  <a:schemeClr val="tx1"/>
                                </a:solidFill>
                                <a:effectLst/>
                                <a:latin typeface="Cambria Math" panose="02040503050406030204" pitchFamily="18" charset="0"/>
                                <a:ea typeface="+mn-ea"/>
                                <a:cs typeface="+mn-cs"/>
                              </a:rPr>
                              <m:t>ú</m:t>
                            </m:r>
                            <m:r>
                              <a:rPr lang="es-ES" sz="800" b="0" i="1">
                                <a:solidFill>
                                  <a:schemeClr val="tx1"/>
                                </a:solidFill>
                                <a:effectLst/>
                                <a:latin typeface="Cambria Math" panose="02040503050406030204" pitchFamily="18" charset="0"/>
                                <a:ea typeface="+mn-ea"/>
                                <a:cs typeface="+mn-cs"/>
                              </a:rPr>
                              <m:t>𝑚𝑒𝑟𝑜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𝑞𝑢𝑒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𝑖𝑛𝑑𝑖𝑐𝑎𝑛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𝑡𝑒𝑛𝑒𝑟</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𝑝𝑟𝑖𝑣𝑎𝑐𝑖</m:t>
                            </m:r>
                            <m:r>
                              <a:rPr lang="es-ES" sz="800" b="0" i="1">
                                <a:solidFill>
                                  <a:schemeClr val="tx1"/>
                                </a:solidFill>
                                <a:effectLst/>
                                <a:latin typeface="Cambria Math" panose="02040503050406030204" pitchFamily="18" charset="0"/>
                                <a:ea typeface="+mn-ea"/>
                                <a:cs typeface="+mn-cs"/>
                              </a:rPr>
                              <m:t>ó</m:t>
                            </m:r>
                            <m:r>
                              <a:rPr lang="es-ES" sz="800" b="0" i="1">
                                <a:solidFill>
                                  <a:schemeClr val="tx1"/>
                                </a:solidFill>
                                <a:effectLst/>
                                <a:latin typeface="Cambria Math" panose="02040503050406030204" pitchFamily="18" charset="0"/>
                                <a:ea typeface="+mn-ea"/>
                                <a:cs typeface="+mn-cs"/>
                              </a:rPr>
                              <m:t>𝑛</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𝑎𝑐𝑐𝑒𝑠𝑜</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𝑠𝑎𝑙𝑢𝑑</m:t>
                            </m:r>
                          </m:num>
                          <m:den>
                            <m:r>
                              <a:rPr lang="es-ES" sz="800" b="0" i="1">
                                <a:solidFill>
                                  <a:schemeClr val="tx1"/>
                                </a:solidFill>
                                <a:effectLst/>
                                <a:latin typeface="Cambria Math" panose="02040503050406030204" pitchFamily="18" charset="0"/>
                                <a:ea typeface="+mn-ea"/>
                                <a:cs typeface="+mn-cs"/>
                              </a:rPr>
                              <m:t>𝑇𝑜𝑡𝑎𝑙</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𝑑𝑒</m:t>
                            </m:r>
                            <m:r>
                              <a:rPr lang="es-ES" sz="800" b="0" i="1">
                                <a:solidFill>
                                  <a:schemeClr val="tx1"/>
                                </a:solidFill>
                                <a:effectLst/>
                                <a:latin typeface="Cambria Math" panose="02040503050406030204" pitchFamily="18" charset="0"/>
                                <a:ea typeface="+mn-ea"/>
                                <a:cs typeface="+mn-cs"/>
                              </a:rPr>
                              <m:t> </m:t>
                            </m:r>
                            <m:r>
                              <a:rPr lang="es-ES" sz="800" b="0" i="1">
                                <a:solidFill>
                                  <a:schemeClr val="tx1"/>
                                </a:solidFill>
                                <a:effectLst/>
                                <a:latin typeface="Cambria Math" panose="02040503050406030204" pitchFamily="18" charset="0"/>
                                <a:ea typeface="+mn-ea"/>
                                <a:cs typeface="+mn-cs"/>
                              </a:rPr>
                              <m:t>h𝑜𝑚𝑏𝑟𝑒𝑠</m:t>
                            </m:r>
                          </m:den>
                        </m:f>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88EE009D-2405-4E27-89C5-3640020F9CAA}"/>
                </a:ext>
              </a:extLst>
            </xdr:cNvPr>
            <xdr:cNvSpPr txBox="1"/>
          </xdr:nvSpPr>
          <xdr:spPr>
            <a:xfrm>
              <a:off x="1684051" y="4962698"/>
              <a:ext cx="11094065" cy="443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𝑞𝑢𝑒 </a:t>
              </a:r>
              <a:r>
                <a:rPr lang="es-ES" sz="800" b="0" i="0">
                  <a:latin typeface="Cambria Math" panose="02040503050406030204" pitchFamily="18" charset="0"/>
                </a:rPr>
                <a:t>𝑖𝑛𝑑𝑖𝑐𝑎𝑛 𝑡𝑒𝑛𝑒𝑟 𝑝𝑟𝑖𝑣𝑎𝑐𝑖ó𝑛 𝑎𝑙 𝑎𝑐𝑐𝑒𝑠𝑜 𝑑𝑒 𝑠𝑎𝑙𝑢𝑑</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a:t>
              </a:r>
              <a:r>
                <a:rPr lang="es-ES" sz="800" b="0" i="0">
                  <a:latin typeface="Cambria Math" panose="02040503050406030204" pitchFamily="18" charset="0"/>
                </a:rPr>
                <a:t>  −  (𝑁ú𝑚𝑒𝑟𝑜 𝑑𝑒 ℎ𝑜𝑚𝑏𝑟𝑒𝑠 𝑞𝑢𝑒 𝑞𝑢𝑒 𝑖𝑛𝑑𝑖𝑐𝑎𝑛 𝑡𝑒𝑛𝑒𝑟 𝑝𝑟𝑖𝑣𝑎𝑐𝑖ó𝑛 𝑎𝑙 𝑎𝑐𝑐𝑒𝑠𝑜 𝑑𝑒 𝑠𝑎𝑙𝑢𝑑)/(𝑇𝑜𝑡𝑎𝑙 𝑑𝑒 ℎ𝑜𝑚𝑏𝑟𝑒𝑠)</a:t>
              </a:r>
              <a:r>
                <a:rPr lang="es-CO" sz="800" b="0" i="0">
                  <a:latin typeface="Cambria Math" panose="02040503050406030204" pitchFamily="18" charset="0"/>
                </a:rPr>
                <a:t>)/(</a:t>
              </a:r>
              <a:r>
                <a:rPr lang="es-CO" sz="800" i="0">
                  <a:latin typeface="Cambria Math" panose="02040503050406030204" pitchFamily="18" charset="0"/>
                </a:rPr>
                <a:t> </a:t>
              </a:r>
              <a:r>
                <a:rPr lang="es-ES" sz="800" b="0" i="0">
                  <a:solidFill>
                    <a:schemeClr val="tx1"/>
                  </a:solidFill>
                  <a:effectLst/>
                  <a:latin typeface="Cambria Math" panose="02040503050406030204" pitchFamily="18" charset="0"/>
                  <a:ea typeface="+mn-ea"/>
                  <a:cs typeface="+mn-cs"/>
                </a:rPr>
                <a:t>(𝑁ú𝑚𝑒𝑟𝑜 𝑑𝑒 ℎ𝑜𝑚𝑏𝑟𝑒𝑠 𝑞𝑢𝑒 𝑖𝑛𝑑𝑖𝑐𝑎𝑛 𝑡𝑒𝑛𝑒𝑟 𝑝𝑟𝑖𝑣𝑎𝑐𝑖ó𝑛 𝑎𝑙 𝑎𝑐𝑐𝑒𝑠𝑜 𝑑𝑒 𝑠𝑎𝑙𝑢𝑑)/(𝑇𝑜𝑡𝑎𝑙 𝑑𝑒 ℎ𝑜𝑚𝑏𝑟𝑒𝑠)</a:t>
              </a:r>
              <a:r>
                <a:rPr lang="es-CO" sz="800" b="0" i="0">
                  <a:solidFill>
                    <a:schemeClr val="tx1"/>
                  </a:solidFill>
                  <a:effectLst/>
                  <a:latin typeface="Cambria Math" panose="02040503050406030204" pitchFamily="18" charset="0"/>
                  <a:ea typeface="+mn-ea"/>
                  <a:cs typeface="+mn-cs"/>
                </a:rPr>
                <a:t>)</a:t>
              </a:r>
              <a:endParaRPr lang="es-CO" sz="800"/>
            </a:p>
          </xdr:txBody>
        </xdr:sp>
      </mc:Fallback>
    </mc:AlternateContent>
    <xdr:clientData/>
  </xdr:oneCellAnchor>
  <xdr:twoCellAnchor editAs="oneCell">
    <xdr:from>
      <xdr:col>0</xdr:col>
      <xdr:colOff>0</xdr:colOff>
      <xdr:row>64</xdr:row>
      <xdr:rowOff>0</xdr:rowOff>
    </xdr:from>
    <xdr:to>
      <xdr:col>12</xdr:col>
      <xdr:colOff>229734</xdr:colOff>
      <xdr:row>71</xdr:row>
      <xdr:rowOff>160696</xdr:rowOff>
    </xdr:to>
    <xdr:pic>
      <xdr:nvPicPr>
        <xdr:cNvPr id="3" name="Imagen 2">
          <a:extLst>
            <a:ext uri="{FF2B5EF4-FFF2-40B4-BE49-F238E27FC236}">
              <a16:creationId xmlns:a16="http://schemas.microsoft.com/office/drawing/2014/main" id="{338FE10A-D7C3-4153-BB4D-37BE1FAC0F4D}"/>
            </a:ext>
          </a:extLst>
        </xdr:cNvPr>
        <xdr:cNvPicPr>
          <a:picLocks noChangeAspect="1"/>
        </xdr:cNvPicPr>
      </xdr:nvPicPr>
      <xdr:blipFill rotWithShape="1">
        <a:blip xmlns:r="http://schemas.openxmlformats.org/officeDocument/2006/relationships" r:embed="rId1"/>
        <a:srcRect r="1627"/>
        <a:stretch/>
      </xdr:blipFill>
      <xdr:spPr>
        <a:xfrm>
          <a:off x="0" y="15382875"/>
          <a:ext cx="13231359" cy="1494196"/>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CB0B9B65-BC5D-46C5-BDCA-AAD2A3C808A8}"/>
            </a:ext>
          </a:extLst>
        </xdr:cNvPr>
        <xdr:cNvGrpSpPr/>
      </xdr:nvGrpSpPr>
      <xdr:grpSpPr>
        <a:xfrm>
          <a:off x="0" y="0"/>
          <a:ext cx="13642295" cy="2310946"/>
          <a:chOff x="0" y="0"/>
          <a:chExt cx="12845143" cy="2517321"/>
        </a:xfrm>
      </xdr:grpSpPr>
      <xdr:pic>
        <xdr:nvPicPr>
          <xdr:cNvPr id="6" name="Imagen 5">
            <a:extLst>
              <a:ext uri="{FF2B5EF4-FFF2-40B4-BE49-F238E27FC236}">
                <a16:creationId xmlns:a16="http://schemas.microsoft.com/office/drawing/2014/main" id="{8443DA6E-8A45-E527-4295-DA4214FC3C5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BFBC387-46B5-5581-0E59-0F8F0156C706}"/>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487984</xdr:colOff>
      <xdr:row>18</xdr:row>
      <xdr:rowOff>5615</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A792977-3DF0-406D-93A0-9A820D6D96E5}"/>
                </a:ext>
              </a:extLst>
            </xdr:cNvPr>
            <xdr:cNvSpPr txBox="1"/>
          </xdr:nvSpPr>
          <xdr:spPr>
            <a:xfrm>
              <a:off x="1652755" y="4708244"/>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𝑎𝑡𝑒𝑛𝑑𝑖𝑑𝑎𝑠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𝑒𝑝𝑖𝑠𝑜𝑑𝑖𝑜𝑠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𝑑𝑒𝑝𝑟𝑒𝑠𝑖</m:t>
                            </m:r>
                            <m:r>
                              <a:rPr lang="es-CO" sz="900" i="1">
                                <a:latin typeface="Cambria Math" panose="02040503050406030204" pitchFamily="18" charset="0"/>
                              </a:rPr>
                              <m:t>ó</m:t>
                            </m:r>
                            <m:r>
                              <a:rPr lang="es-CO" sz="90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𝑎𝑡𝑒𝑛𝑑𝑖𝑑𝑜𝑠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𝑒𝑝𝑖𝑠𝑜𝑑𝑖𝑜𝑠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𝑑𝑒𝑝𝑟𝑒𝑠𝑖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𝑎𝑡𝑒𝑛𝑑𝑖𝑑𝑜𝑠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𝑒𝑝𝑖𝑠𝑜𝑑𝑖𝑜𝑠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𝑑𝑒𝑝𝑟𝑒𝑠𝑖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7A792977-3DF0-406D-93A0-9A820D6D96E5}"/>
                </a:ext>
              </a:extLst>
            </xdr:cNvPr>
            <xdr:cNvSpPr txBox="1"/>
          </xdr:nvSpPr>
          <xdr:spPr>
            <a:xfrm>
              <a:off x="1652755" y="4708244"/>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𝑎𝑡𝑒𝑛𝑑𝑖𝑑𝑎𝑠 𝑝𝑜𝑟 𝑒𝑝𝑖𝑠𝑜𝑑𝑖𝑜𝑠 𝑑𝑒 𝑑𝑒𝑝𝑟𝑒𝑠𝑖ó𝑛)/(𝑇𝑜𝑡𝑎𝑙 𝑑𝑒 𝑚𝑢𝑗𝑒𝑟𝑒𝑠)</a:t>
              </a:r>
              <a:r>
                <a:rPr lang="es-ES" sz="900" b="0" i="0">
                  <a:latin typeface="Cambria Math" panose="02040503050406030204" pitchFamily="18" charset="0"/>
                </a:rPr>
                <a:t>∗1.000 −  (𝑁ú𝑚𝑒𝑟𝑜 𝑑𝑒 ℎ𝑜𝑚𝑏𝑟𝑒𝑠 𝑎𝑡𝑒𝑛𝑑𝑖𝑑𝑜𝑠 𝑝𝑜𝑟 𝑒𝑝𝑖𝑠𝑜𝑑𝑖𝑜𝑠 𝑑𝑒 𝑑𝑒𝑝𝑟𝑒𝑠𝑖ó𝑛)/(𝑇𝑜𝑡𝑎𝑙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𝑎𝑡𝑒𝑛𝑑𝑖𝑑𝑜𝑠 𝑝𝑜𝑟 𝑒𝑝𝑖𝑠𝑜𝑑𝑖𝑜𝑠 𝑑𝑒 𝑑𝑒𝑝𝑟𝑒𝑠𝑖ó𝑛)/(𝑇𝑜𝑡𝑎𝑙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754175</xdr:colOff>
      <xdr:row>71</xdr:row>
      <xdr:rowOff>163871</xdr:rowOff>
    </xdr:to>
    <xdr:pic>
      <xdr:nvPicPr>
        <xdr:cNvPr id="7" name="Imagen 6">
          <a:extLst>
            <a:ext uri="{FF2B5EF4-FFF2-40B4-BE49-F238E27FC236}">
              <a16:creationId xmlns:a16="http://schemas.microsoft.com/office/drawing/2014/main" id="{2FF50969-9385-447B-A7FF-7F0E206F8E43}"/>
            </a:ext>
          </a:extLst>
        </xdr:cNvPr>
        <xdr:cNvPicPr>
          <a:picLocks noChangeAspect="1"/>
        </xdr:cNvPicPr>
      </xdr:nvPicPr>
      <xdr:blipFill rotWithShape="1">
        <a:blip xmlns:r="http://schemas.openxmlformats.org/officeDocument/2006/relationships" r:embed="rId1"/>
        <a:srcRect r="1627"/>
        <a:stretch/>
      </xdr:blipFill>
      <xdr:spPr>
        <a:xfrm>
          <a:off x="0" y="13775531"/>
          <a:ext cx="13311187" cy="14140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5892BEE4-42E0-4AB6-9276-91CE7F64AAFC}"/>
            </a:ext>
          </a:extLst>
        </xdr:cNvPr>
        <xdr:cNvGrpSpPr/>
      </xdr:nvGrpSpPr>
      <xdr:grpSpPr>
        <a:xfrm>
          <a:off x="0" y="0"/>
          <a:ext cx="13578795" cy="2310946"/>
          <a:chOff x="0" y="0"/>
          <a:chExt cx="12845143" cy="2517321"/>
        </a:xfrm>
      </xdr:grpSpPr>
      <xdr:pic>
        <xdr:nvPicPr>
          <xdr:cNvPr id="3" name="Imagen 2">
            <a:extLst>
              <a:ext uri="{FF2B5EF4-FFF2-40B4-BE49-F238E27FC236}">
                <a16:creationId xmlns:a16="http://schemas.microsoft.com/office/drawing/2014/main" id="{9B5B217C-A717-E1E4-E75F-70CA9C93A17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4A42CA63-111D-0744-070C-164383AC3FE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xdr:col>
      <xdr:colOff>564184</xdr:colOff>
      <xdr:row>18</xdr:row>
      <xdr:rowOff>38272</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01C71A2-A4BA-4927-93E3-CFBCF8139D40}"/>
                </a:ext>
              </a:extLst>
            </xdr:cNvPr>
            <xdr:cNvSpPr txBox="1"/>
          </xdr:nvSpPr>
          <xdr:spPr>
            <a:xfrm>
              <a:off x="1641870" y="474090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𝑢𝑠𝑎𝑛</m:t>
                            </m:r>
                            <m:r>
                              <a:rPr lang="es-CO" sz="900" i="1">
                                <a:latin typeface="Cambria Math" panose="02040503050406030204" pitchFamily="18" charset="0"/>
                              </a:rPr>
                              <m:t>  </m:t>
                            </m:r>
                            <m:r>
                              <a:rPr lang="es-CO" sz="900" i="1">
                                <a:latin typeface="Cambria Math" panose="02040503050406030204" pitchFamily="18" charset="0"/>
                              </a:rPr>
                              <m:t>𝑎𝑡𝑒𝑛𝑐𝑖</m:t>
                            </m:r>
                            <m:r>
                              <a:rPr lang="es-CO" sz="900" i="1">
                                <a:latin typeface="Cambria Math" panose="02040503050406030204" pitchFamily="18" charset="0"/>
                              </a:rPr>
                              <m:t>ó</m:t>
                            </m:r>
                            <m:r>
                              <a:rPr lang="es-CO" sz="900" i="1">
                                <a:latin typeface="Cambria Math" panose="02040503050406030204" pitchFamily="18" charset="0"/>
                              </a:rPr>
                              <m:t>𝑛</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𝑠𝑎𝑙𝑢𝑑</m:t>
                            </m:r>
                            <m:r>
                              <a:rPr lang="es-CO" sz="900" i="1">
                                <a:latin typeface="Cambria Math" panose="02040503050406030204" pitchFamily="18" charset="0"/>
                              </a:rPr>
                              <m:t> </m:t>
                            </m:r>
                            <m:r>
                              <a:rPr lang="es-CO" sz="900" i="1">
                                <a:latin typeface="Cambria Math" panose="02040503050406030204" pitchFamily="18" charset="0"/>
                              </a:rPr>
                              <m:t>𝑚𝑒𝑛𝑡𝑎𝑙</m:t>
                            </m:r>
                            <m:r>
                              <a:rPr lang="es-CO" sz="900" i="1">
                                <a:latin typeface="Cambria Math" panose="02040503050406030204" pitchFamily="18" charset="0"/>
                              </a:rPr>
                              <m:t> </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𝑢𝑠𝑎𝑛</m:t>
                            </m:r>
                            <m:r>
                              <a:rPr lang="es-ES" sz="900" b="0" i="1">
                                <a:latin typeface="Cambria Math" panose="02040503050406030204" pitchFamily="18" charset="0"/>
                              </a:rPr>
                              <m:t> </m:t>
                            </m:r>
                            <m:r>
                              <a:rPr lang="es-ES" sz="900" b="0" i="1">
                                <a:latin typeface="Cambria Math" panose="02040503050406030204" pitchFamily="18" charset="0"/>
                              </a:rPr>
                              <m:t>𝑎𝑡𝑒𝑛𝑐𝑖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𝑠𝑎𝑙𝑢𝑑</m:t>
                            </m:r>
                            <m:r>
                              <a:rPr lang="es-ES" sz="900" b="0" i="1">
                                <a:latin typeface="Cambria Math" panose="02040503050406030204" pitchFamily="18" charset="0"/>
                              </a:rPr>
                              <m:t> </m:t>
                            </m:r>
                            <m:r>
                              <a:rPr lang="es-ES" sz="900" b="0" i="1">
                                <a:latin typeface="Cambria Math" panose="02040503050406030204" pitchFamily="18" charset="0"/>
                              </a:rPr>
                              <m:t>𝑚𝑒𝑛𝑡𝑎𝑙</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𝑢𝑠𝑎𝑛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𝑎𝑡𝑒𝑛𝑐𝑖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𝑠𝑎𝑙𝑢𝑑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𝑚𝑒𝑛𝑡𝑎𝑙</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C01C71A2-A4BA-4927-93E3-CFBCF8139D40}"/>
                </a:ext>
              </a:extLst>
            </xdr:cNvPr>
            <xdr:cNvSpPr txBox="1"/>
          </xdr:nvSpPr>
          <xdr:spPr>
            <a:xfrm>
              <a:off x="1641870" y="4740901"/>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𝑢𝑠𝑎𝑛  𝑎𝑡𝑒𝑛𝑐𝑖ó𝑛 𝑑𝑒 𝑠𝑎𝑙𝑢𝑑 𝑚𝑒𝑛𝑡𝑎𝑙 )/(𝑇𝑜𝑡𝑎𝑙 𝑑𝑒 𝑚𝑢𝑗𝑒𝑟𝑒𝑠)</a:t>
              </a:r>
              <a:r>
                <a:rPr lang="es-ES" sz="900" b="0" i="0">
                  <a:latin typeface="Cambria Math" panose="02040503050406030204" pitchFamily="18" charset="0"/>
                </a:rPr>
                <a:t>  −  (𝑁ú𝑚𝑒𝑟𝑜 𝑑𝑒 ℎ𝑜𝑚𝑏𝑟𝑒𝑠 𝑞𝑢𝑒 𝑢𝑠𝑎𝑛 𝑎𝑡𝑒𝑛𝑐𝑖ó𝑛 𝑑𝑒 𝑠𝑎𝑙𝑢𝑑 𝑚𝑒𝑛𝑡𝑎𝑙)/(𝑇𝑜𝑡𝑎𝑙 𝑑𝑒 ℎ𝑜𝑚𝑏𝑟𝑒𝑠 )</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𝑢𝑠𝑎𝑛 𝑎𝑡𝑒𝑛𝑐𝑖ó𝑛 𝑑𝑒 𝑠𝑎𝑙𝑢𝑑 𝑚𝑒𝑛𝑡𝑎𝑙)/(𝑇𝑜𝑡𝑎𝑙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10886</xdr:colOff>
      <xdr:row>64</xdr:row>
      <xdr:rowOff>32658</xdr:rowOff>
    </xdr:from>
    <xdr:to>
      <xdr:col>12</xdr:col>
      <xdr:colOff>745445</xdr:colOff>
      <xdr:row>72</xdr:row>
      <xdr:rowOff>22358</xdr:rowOff>
    </xdr:to>
    <xdr:pic>
      <xdr:nvPicPr>
        <xdr:cNvPr id="7" name="Imagen 6">
          <a:extLst>
            <a:ext uri="{FF2B5EF4-FFF2-40B4-BE49-F238E27FC236}">
              <a16:creationId xmlns:a16="http://schemas.microsoft.com/office/drawing/2014/main" id="{54F35B54-626E-4C48-8982-B85730296B98}"/>
            </a:ext>
          </a:extLst>
        </xdr:cNvPr>
        <xdr:cNvPicPr>
          <a:picLocks noChangeAspect="1"/>
        </xdr:cNvPicPr>
      </xdr:nvPicPr>
      <xdr:blipFill rotWithShape="1">
        <a:blip xmlns:r="http://schemas.openxmlformats.org/officeDocument/2006/relationships" r:embed="rId1"/>
        <a:srcRect r="1627"/>
        <a:stretch/>
      </xdr:blipFill>
      <xdr:spPr>
        <a:xfrm>
          <a:off x="10886" y="13694229"/>
          <a:ext cx="13296673" cy="1383071"/>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D70C2DC0-E330-451F-A7D3-D4BF8241A1A3}"/>
            </a:ext>
          </a:extLst>
        </xdr:cNvPr>
        <xdr:cNvGrpSpPr/>
      </xdr:nvGrpSpPr>
      <xdr:grpSpPr>
        <a:xfrm>
          <a:off x="0" y="0"/>
          <a:ext cx="13586732" cy="2310946"/>
          <a:chOff x="0" y="0"/>
          <a:chExt cx="12845143" cy="2517321"/>
        </a:xfrm>
      </xdr:grpSpPr>
      <xdr:pic>
        <xdr:nvPicPr>
          <xdr:cNvPr id="3" name="Imagen 2">
            <a:extLst>
              <a:ext uri="{FF2B5EF4-FFF2-40B4-BE49-F238E27FC236}">
                <a16:creationId xmlns:a16="http://schemas.microsoft.com/office/drawing/2014/main" id="{AA3AB020-9655-A69F-0884-C025049CC07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0CBDE00B-58E5-1868-5C97-760848FCDFA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575070</xdr:colOff>
      <xdr:row>18</xdr:row>
      <xdr:rowOff>38272</xdr:rowOff>
    </xdr:from>
    <xdr:ext cx="11094065" cy="4980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6CE7E330-7FC0-4FDE-BC2E-BAED251BA8D9}"/>
                </a:ext>
              </a:extLst>
            </xdr:cNvPr>
            <xdr:cNvSpPr txBox="1"/>
          </xdr:nvSpPr>
          <xdr:spPr>
            <a:xfrm>
              <a:off x="1737120" y="496269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𝑖𝑛𝑡𝑒𝑛𝑡𝑜𝑠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𝑠𝑢𝑖𝑐𝑖𝑑𝑖𝑜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 ∗1.000−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𝑖𝑛𝑡𝑒𝑛𝑡𝑜𝑠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𝑠𝑢𝑖𝑐𝑖𝑑𝑖𝑜𝑠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𝑖𝑛𝑡𝑒𝑛𝑡𝑜𝑠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𝑠𝑢𝑖𝑐𝑖𝑑𝑖𝑜𝑠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6CE7E330-7FC0-4FDE-BC2E-BAED251BA8D9}"/>
                </a:ext>
              </a:extLst>
            </xdr:cNvPr>
            <xdr:cNvSpPr txBox="1"/>
          </xdr:nvSpPr>
          <xdr:spPr>
            <a:xfrm>
              <a:off x="1737120" y="496269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𝑐𝑜𝑛 𝑖𝑛𝑡𝑒𝑛𝑡𝑜𝑠 𝑑𝑒 𝑠𝑢𝑖𝑐𝑖𝑑𝑖𝑜)/(𝑇𝑜𝑡𝑎𝑙 𝑑𝑒 𝑚𝑢𝑗𝑒𝑟𝑒𝑠)</a:t>
              </a:r>
              <a:r>
                <a:rPr lang="es-ES" sz="900" b="0" i="0">
                  <a:latin typeface="Cambria Math" panose="02040503050406030204" pitchFamily="18" charset="0"/>
                </a:rPr>
                <a:t>  ∗1.000−  (𝑁ú𝑚𝑒𝑟𝑜 𝑑𝑒 ℎ𝑜𝑚𝑏𝑟𝑒𝑠 𝑐𝑜𝑛 𝑖𝑛𝑡𝑒𝑛𝑡𝑜𝑠 𝑑𝑒 𝑠𝑢𝑖𝑐𝑖𝑑𝑖𝑜𝑠)/(𝑇𝑜𝑡𝑎𝑙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𝑐𝑜𝑛 𝑖𝑛𝑡𝑒𝑛𝑡𝑜𝑠 𝑑𝑒 𝑠𝑢𝑖𝑐𝑖𝑑𝑖𝑜𝑠)/(𝑇𝑜𝑡𝑎𝑙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10886</xdr:colOff>
      <xdr:row>72</xdr:row>
      <xdr:rowOff>1140</xdr:rowOff>
    </xdr:to>
    <xdr:pic>
      <xdr:nvPicPr>
        <xdr:cNvPr id="3" name="Imagen 2">
          <a:extLst>
            <a:ext uri="{FF2B5EF4-FFF2-40B4-BE49-F238E27FC236}">
              <a16:creationId xmlns:a16="http://schemas.microsoft.com/office/drawing/2014/main" id="{58D8E313-85B3-4E7A-B60F-315E3A4A3050}"/>
            </a:ext>
          </a:extLst>
        </xdr:cNvPr>
        <xdr:cNvPicPr>
          <a:picLocks noChangeAspect="1"/>
        </xdr:cNvPicPr>
      </xdr:nvPicPr>
      <xdr:blipFill rotWithShape="1">
        <a:blip xmlns:r="http://schemas.openxmlformats.org/officeDocument/2006/relationships" r:embed="rId1"/>
        <a:srcRect r="1627"/>
        <a:stretch/>
      </xdr:blipFill>
      <xdr:spPr>
        <a:xfrm>
          <a:off x="0" y="15415533"/>
          <a:ext cx="13298261" cy="1492482"/>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D69E75B-C487-4C5E-A7A8-D3D67023C39D}"/>
            </a:ext>
          </a:extLst>
        </xdr:cNvPr>
        <xdr:cNvGrpSpPr/>
      </xdr:nvGrpSpPr>
      <xdr:grpSpPr>
        <a:xfrm>
          <a:off x="0" y="0"/>
          <a:ext cx="13554982" cy="2310946"/>
          <a:chOff x="0" y="0"/>
          <a:chExt cx="12845143" cy="2517321"/>
        </a:xfrm>
      </xdr:grpSpPr>
      <xdr:pic>
        <xdr:nvPicPr>
          <xdr:cNvPr id="6" name="Imagen 5">
            <a:extLst>
              <a:ext uri="{FF2B5EF4-FFF2-40B4-BE49-F238E27FC236}">
                <a16:creationId xmlns:a16="http://schemas.microsoft.com/office/drawing/2014/main" id="{CACA8753-8F3D-86DC-B6F4-CFE04D83015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6E2C001-3AC5-B2F6-AC0F-DABB67FC52D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1</xdr:col>
      <xdr:colOff>455326</xdr:colOff>
      <xdr:row>18</xdr:row>
      <xdr:rowOff>49158</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F0ABD02-FB5F-4FDD-AE0F-4DAC7955D341}"/>
                </a:ext>
              </a:extLst>
            </xdr:cNvPr>
            <xdr:cNvSpPr txBox="1"/>
          </xdr:nvSpPr>
          <xdr:spPr>
            <a:xfrm>
              <a:off x="1620097" y="475178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𝑒𝑛𝑓𝑒𝑟𝑚𝑒𝑑𝑎𝑑𝑒𝑠</m:t>
                            </m:r>
                            <m:r>
                              <a:rPr lang="es-CO" sz="900" i="1">
                                <a:latin typeface="Cambria Math" panose="02040503050406030204" pitchFamily="18" charset="0"/>
                              </a:rPr>
                              <m:t> </m:t>
                            </m:r>
                            <m:r>
                              <a:rPr lang="es-CO" sz="900" i="1">
                                <a:latin typeface="Cambria Math" panose="02040503050406030204" pitchFamily="18" charset="0"/>
                              </a:rPr>
                              <m:t>𝑐𝑎𝑟𝑑𝑖𝑜𝑣𝑎𝑠𝑐𝑢𝑙𝑎𝑟𝑒𝑠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𝑒𝑛𝑓𝑒𝑟𝑚𝑒𝑑𝑎𝑑𝑒𝑠</m:t>
                            </m:r>
                            <m:r>
                              <a:rPr lang="es-ES" sz="900" b="0" i="1">
                                <a:latin typeface="Cambria Math" panose="02040503050406030204" pitchFamily="18" charset="0"/>
                              </a:rPr>
                              <m:t> </m:t>
                            </m:r>
                            <m:r>
                              <a:rPr lang="es-ES" sz="900" b="0" i="1">
                                <a:latin typeface="Cambria Math" panose="02040503050406030204" pitchFamily="18" charset="0"/>
                              </a:rPr>
                              <m:t>𝑐𝑎𝑟𝑑𝑖𝑜𝑣𝑎𝑠𝑐𝑢𝑙𝑎𝑟𝑒𝑠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𝑒𝑛𝑓𝑒𝑟𝑚𝑒𝑑𝑎𝑑𝑒𝑠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𝑐𝑎𝑟𝑑𝑖𝑜𝑣𝑎𝑠𝑐𝑢𝑙𝑎𝑟𝑒𝑠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F0ABD02-FB5F-4FDD-AE0F-4DAC7955D341}"/>
                </a:ext>
              </a:extLst>
            </xdr:cNvPr>
            <xdr:cNvSpPr txBox="1"/>
          </xdr:nvSpPr>
          <xdr:spPr>
            <a:xfrm>
              <a:off x="1620097" y="4751787"/>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𝑒𝑛𝑓𝑒𝑟𝑚𝑒𝑑𝑎𝑑𝑒𝑠 𝑐𝑎𝑟𝑑𝑖𝑜𝑣𝑎𝑠𝑐𝑢𝑙𝑎𝑟𝑒𝑠)/(𝑇𝑜𝑡𝑎𝑙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𝑒𝑛𝑓𝑒𝑟𝑚𝑒𝑑𝑎𝑑𝑒𝑠 𝑐𝑎𝑟𝑑𝑖𝑜𝑣𝑎𝑠𝑐𝑢𝑙𝑎𝑟𝑒𝑠)/(𝑇𝑜𝑡𝑎𝑙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𝑐𝑎𝑟𝑑𝑖𝑜𝑣𝑎𝑠𝑐𝑢𝑙𝑎𝑟𝑒𝑠)/(𝑇𝑜𝑡𝑎𝑙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40820</xdr:rowOff>
    </xdr:from>
    <xdr:to>
      <xdr:col>12</xdr:col>
      <xdr:colOff>659980</xdr:colOff>
      <xdr:row>71</xdr:row>
      <xdr:rowOff>186648</xdr:rowOff>
    </xdr:to>
    <xdr:pic>
      <xdr:nvPicPr>
        <xdr:cNvPr id="7" name="Imagen 6">
          <a:extLst>
            <a:ext uri="{FF2B5EF4-FFF2-40B4-BE49-F238E27FC236}">
              <a16:creationId xmlns:a16="http://schemas.microsoft.com/office/drawing/2014/main" id="{5362BE15-2AE1-4C38-8288-F283A89438EB}"/>
            </a:ext>
          </a:extLst>
        </xdr:cNvPr>
        <xdr:cNvPicPr>
          <a:picLocks noChangeAspect="1"/>
        </xdr:cNvPicPr>
      </xdr:nvPicPr>
      <xdr:blipFill rotWithShape="1">
        <a:blip xmlns:r="http://schemas.openxmlformats.org/officeDocument/2006/relationships" r:embed="rId1"/>
        <a:srcRect r="1627"/>
        <a:stretch/>
      </xdr:blipFill>
      <xdr:spPr>
        <a:xfrm>
          <a:off x="0" y="16410213"/>
          <a:ext cx="13151337" cy="1479328"/>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18029FCE-D1A0-4E4A-AA3B-7F33DA88F78D}"/>
            </a:ext>
          </a:extLst>
        </xdr:cNvPr>
        <xdr:cNvGrpSpPr/>
      </xdr:nvGrpSpPr>
      <xdr:grpSpPr>
        <a:xfrm>
          <a:off x="0" y="0"/>
          <a:ext cx="13554982" cy="2310946"/>
          <a:chOff x="0" y="0"/>
          <a:chExt cx="12845143" cy="2517321"/>
        </a:xfrm>
      </xdr:grpSpPr>
      <xdr:pic>
        <xdr:nvPicPr>
          <xdr:cNvPr id="3" name="Imagen 2">
            <a:extLst>
              <a:ext uri="{FF2B5EF4-FFF2-40B4-BE49-F238E27FC236}">
                <a16:creationId xmlns:a16="http://schemas.microsoft.com/office/drawing/2014/main" id="{947CA1C2-AB08-F8E7-09BB-34E7DD54996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BBF77A68-D7B1-9092-3ACB-942CA43A87B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oneCellAnchor>
    <xdr:from>
      <xdr:col>1</xdr:col>
      <xdr:colOff>585955</xdr:colOff>
      <xdr:row>18</xdr:row>
      <xdr:rowOff>27387</xdr:rowOff>
    </xdr:from>
    <xdr:ext cx="11094065" cy="4980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E32B2A4-C7DA-4365-BDDD-19A75CC39067}"/>
                </a:ext>
              </a:extLst>
            </xdr:cNvPr>
            <xdr:cNvSpPr txBox="1"/>
          </xdr:nvSpPr>
          <xdr:spPr>
            <a:xfrm>
              <a:off x="1772498" y="4730016"/>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𝑑𝑒𝑓𝑢𝑛𝑐𝑖𝑜𝑛𝑒𝑠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𝑝𝑜𝑟</m:t>
                            </m:r>
                            <m:r>
                              <a:rPr lang="es-CO" sz="900" i="1">
                                <a:latin typeface="Cambria Math" panose="02040503050406030204" pitchFamily="18" charset="0"/>
                              </a:rPr>
                              <m:t> </m:t>
                            </m:r>
                            <m:r>
                              <a:rPr lang="es-CO" sz="900" i="1">
                                <a:latin typeface="Cambria Math" panose="02040503050406030204" pitchFamily="18" charset="0"/>
                              </a:rPr>
                              <m:t>𝑒𝑛𝑓𝑒𝑟𝑚𝑒𝑑𝑎𝑑𝑒𝑠</m:t>
                            </m:r>
                            <m:r>
                              <a:rPr lang="es-CO" sz="900" i="1">
                                <a:latin typeface="Cambria Math" panose="02040503050406030204" pitchFamily="18" charset="0"/>
                              </a:rPr>
                              <m:t> </m:t>
                            </m:r>
                            <m:r>
                              <a:rPr lang="es-CO" sz="900" i="1">
                                <a:latin typeface="Cambria Math" panose="02040503050406030204" pitchFamily="18" charset="0"/>
                              </a:rPr>
                              <m:t>𝑟𝑒𝑠𝑝𝑖𝑟𝑎𝑡𝑜𝑟𝑖𝑎𝑠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∗1.000 −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𝑑𝑒𝑓𝑢𝑛𝑐𝑖𝑜𝑛𝑒𝑠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𝑝𝑜𝑟</m:t>
                            </m:r>
                            <m:r>
                              <a:rPr lang="es-ES" sz="900" b="0" i="1">
                                <a:latin typeface="Cambria Math" panose="02040503050406030204" pitchFamily="18" charset="0"/>
                              </a:rPr>
                              <m:t> </m:t>
                            </m:r>
                            <m:r>
                              <a:rPr lang="es-ES" sz="900" b="0" i="1">
                                <a:latin typeface="Cambria Math" panose="02040503050406030204" pitchFamily="18" charset="0"/>
                              </a:rPr>
                              <m:t>𝑒𝑛𝑓𝑒𝑟𝑚𝑒𝑑𝑎𝑑𝑒𝑠</m:t>
                            </m:r>
                            <m:r>
                              <a:rPr lang="es-ES" sz="900" b="0" i="1">
                                <a:latin typeface="Cambria Math" panose="02040503050406030204" pitchFamily="18" charset="0"/>
                              </a:rPr>
                              <m:t> </m:t>
                            </m:r>
                            <m:r>
                              <a:rPr lang="es-ES" sz="900" b="0" i="1">
                                <a:latin typeface="Cambria Math" panose="02040503050406030204" pitchFamily="18" charset="0"/>
                              </a:rPr>
                              <m:t>𝑟𝑒𝑠𝑝𝑖𝑟𝑎𝑡𝑜𝑟𝑖𝑎𝑠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𝑑𝑒𝑓𝑢𝑛𝑐𝑖𝑜𝑛𝑒𝑠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𝑝𝑜𝑟</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𝑒𝑛𝑓𝑒𝑟𝑚𝑒𝑑𝑎𝑑𝑒𝑠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𝑟𝑒𝑠𝑝𝑖𝑟𝑎𝑡𝑜𝑟𝑖𝑎𝑠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E32B2A4-C7DA-4365-BDDD-19A75CC39067}"/>
                </a:ext>
              </a:extLst>
            </xdr:cNvPr>
            <xdr:cNvSpPr txBox="1"/>
          </xdr:nvSpPr>
          <xdr:spPr>
            <a:xfrm>
              <a:off x="1772498" y="4730016"/>
              <a:ext cx="11094065" cy="498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𝑑𝑒𝑓𝑢𝑛𝑐𝑖𝑜𝑛𝑒𝑠 𝑑𝑒 𝑚𝑢𝑗𝑒𝑟𝑒𝑠 𝑝𝑜𝑟 𝑒𝑛𝑓𝑒𝑟𝑚𝑒𝑑𝑎𝑑𝑒𝑠 𝑟𝑒𝑠𝑝𝑖𝑟𝑎𝑡𝑜𝑟𝑖𝑎𝑠)/(𝑇𝑜𝑡𝑎𝑙 𝑑𝑒 𝑚𝑢𝑗𝑒𝑟𝑒𝑠)</a:t>
              </a:r>
              <a:r>
                <a:rPr lang="es-ES" sz="900" b="0" i="0">
                  <a:latin typeface="Cambria Math" panose="02040503050406030204" pitchFamily="18" charset="0"/>
                </a:rPr>
                <a:t>∗1.000 −  (𝑁ú𝑚𝑒𝑟𝑜 𝑑𝑒 𝑑𝑒𝑓𝑢𝑛𝑐𝑖𝑜𝑛𝑒𝑠 𝑑𝑒 ℎ𝑜𝑚𝑏𝑟𝑒𝑠 𝑝𝑜𝑟 𝑒𝑛𝑓𝑒𝑟𝑚𝑒𝑑𝑎𝑑𝑒𝑠 𝑟𝑒𝑠𝑝𝑖𝑟𝑎𝑡𝑜𝑟𝑖𝑎𝑠)/(𝑇𝑜𝑡𝑎𝑙 𝑑𝑒 ℎ𝑜𝑚𝑏𝑟𝑒𝑠 )∗1.000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𝑑𝑒𝑓𝑢𝑛𝑐𝑖𝑜𝑛𝑒𝑠 𝑑𝑒 ℎ𝑜𝑚𝑏𝑟𝑒𝑠 𝑝𝑜𝑟 𝑒𝑛𝑓𝑒𝑟𝑚𝑒𝑑𝑎𝑑𝑒𝑠 𝑟𝑒𝑠𝑝𝑖𝑟𝑎𝑡𝑜𝑟𝑖𝑎𝑠)/(𝑇𝑜𝑡𝑎𝑙 𝑑𝑒 ℎ𝑜𝑚𝑏𝑟𝑒𝑠)∗1.000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0</xdr:rowOff>
    </xdr:from>
    <xdr:to>
      <xdr:col>12</xdr:col>
      <xdr:colOff>763020</xdr:colOff>
      <xdr:row>71</xdr:row>
      <xdr:rowOff>160696</xdr:rowOff>
    </xdr:to>
    <xdr:pic>
      <xdr:nvPicPr>
        <xdr:cNvPr id="7" name="Imagen 6">
          <a:extLst>
            <a:ext uri="{FF2B5EF4-FFF2-40B4-BE49-F238E27FC236}">
              <a16:creationId xmlns:a16="http://schemas.microsoft.com/office/drawing/2014/main" id="{2037260D-B737-44C8-B204-DEA19153567D}"/>
            </a:ext>
          </a:extLst>
        </xdr:cNvPr>
        <xdr:cNvPicPr>
          <a:picLocks noChangeAspect="1"/>
        </xdr:cNvPicPr>
      </xdr:nvPicPr>
      <xdr:blipFill rotWithShape="1">
        <a:blip xmlns:r="http://schemas.openxmlformats.org/officeDocument/2006/relationships" r:embed="rId1"/>
        <a:srcRect r="1627"/>
        <a:stretch/>
      </xdr:blipFill>
      <xdr:spPr>
        <a:xfrm>
          <a:off x="0" y="13775531"/>
          <a:ext cx="13346906" cy="141085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BDD10816-3D12-441A-A694-B8DA468A71AF}"/>
            </a:ext>
          </a:extLst>
        </xdr:cNvPr>
        <xdr:cNvGrpSpPr/>
      </xdr:nvGrpSpPr>
      <xdr:grpSpPr>
        <a:xfrm>
          <a:off x="0" y="0"/>
          <a:ext cx="13602607" cy="2310946"/>
          <a:chOff x="0" y="0"/>
          <a:chExt cx="12845143" cy="2517321"/>
        </a:xfrm>
      </xdr:grpSpPr>
      <xdr:pic>
        <xdr:nvPicPr>
          <xdr:cNvPr id="3" name="Imagen 2">
            <a:extLst>
              <a:ext uri="{FF2B5EF4-FFF2-40B4-BE49-F238E27FC236}">
                <a16:creationId xmlns:a16="http://schemas.microsoft.com/office/drawing/2014/main" id="{990A3B57-2F47-B623-3777-5071B705F432}"/>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74794A96-9CB7-C830-ED81-C57BDE02BAD7}"/>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44519-FF9C-4ED8-928C-FF5ED1E1C61D}">
  <dimension ref="A1:J998"/>
  <sheetViews>
    <sheetView zoomScale="70" zoomScaleNormal="70" workbookViewId="0"/>
  </sheetViews>
  <sheetFormatPr baseColWidth="10" defaultColWidth="13" defaultRowHeight="15" customHeight="1" x14ac:dyDescent="0.3"/>
  <cols>
    <col min="1" max="1" width="10.08203125" style="17" bestFit="1" customWidth="1"/>
    <col min="2" max="2" width="7.58203125" style="17" bestFit="1" customWidth="1"/>
    <col min="3" max="3" width="14.33203125" style="17" bestFit="1" customWidth="1"/>
    <col min="4" max="4" width="21.25" style="17" bestFit="1" customWidth="1"/>
    <col min="5" max="5" width="15.25" style="17" bestFit="1" customWidth="1"/>
    <col min="6" max="6" width="43.83203125" style="17" bestFit="1" customWidth="1"/>
    <col min="7" max="7" width="16.5" style="17" bestFit="1" customWidth="1"/>
    <col min="8" max="8" width="12.25" style="17" bestFit="1" customWidth="1"/>
    <col min="9" max="29" width="9.58203125" style="17" customWidth="1"/>
    <col min="30" max="16384" width="13" style="17"/>
  </cols>
  <sheetData>
    <row r="1" spans="1:10" ht="14.25" customHeight="1" x14ac:dyDescent="0.3">
      <c r="A1" s="15" t="s">
        <v>0</v>
      </c>
      <c r="B1" s="15" t="s">
        <v>1</v>
      </c>
      <c r="C1" s="15" t="s">
        <v>2</v>
      </c>
      <c r="D1" s="15" t="s">
        <v>3</v>
      </c>
      <c r="E1" s="16" t="s">
        <v>4</v>
      </c>
      <c r="F1" s="16" t="s">
        <v>5</v>
      </c>
      <c r="G1" s="16" t="s">
        <v>6</v>
      </c>
      <c r="H1" s="16" t="s">
        <v>7</v>
      </c>
    </row>
    <row r="2" spans="1:10" ht="14.25" customHeight="1" x14ac:dyDescent="0.3">
      <c r="A2" s="18" t="s">
        <v>8</v>
      </c>
      <c r="B2" s="18" t="s">
        <v>9</v>
      </c>
      <c r="C2" s="18" t="s">
        <v>10</v>
      </c>
      <c r="D2" s="18" t="s">
        <v>11</v>
      </c>
      <c r="E2" s="28" t="s">
        <v>12</v>
      </c>
      <c r="F2" s="25" t="s">
        <v>13</v>
      </c>
      <c r="G2" s="18" t="s">
        <v>14</v>
      </c>
      <c r="H2" s="18" t="s">
        <v>15</v>
      </c>
    </row>
    <row r="3" spans="1:10" ht="14.25" customHeight="1" x14ac:dyDescent="0.3">
      <c r="A3" s="18" t="s">
        <v>8</v>
      </c>
      <c r="B3" s="18" t="s">
        <v>9</v>
      </c>
      <c r="C3" s="18" t="s">
        <v>10</v>
      </c>
      <c r="D3" s="18" t="s">
        <v>11</v>
      </c>
      <c r="E3" s="28" t="s">
        <v>16</v>
      </c>
      <c r="F3" s="26" t="s">
        <v>17</v>
      </c>
      <c r="G3" s="18" t="s">
        <v>14</v>
      </c>
      <c r="H3" s="18" t="s">
        <v>15</v>
      </c>
      <c r="J3" s="23"/>
    </row>
    <row r="4" spans="1:10" ht="14.25" customHeight="1" x14ac:dyDescent="0.3">
      <c r="A4" s="18" t="s">
        <v>8</v>
      </c>
      <c r="B4" s="18" t="s">
        <v>9</v>
      </c>
      <c r="C4" s="18" t="s">
        <v>10</v>
      </c>
      <c r="D4" s="18" t="s">
        <v>11</v>
      </c>
      <c r="E4" s="28" t="s">
        <v>18</v>
      </c>
      <c r="F4" s="25" t="s">
        <v>19</v>
      </c>
      <c r="G4" s="18" t="s">
        <v>20</v>
      </c>
      <c r="H4" s="18" t="s">
        <v>15</v>
      </c>
    </row>
    <row r="5" spans="1:10" ht="14.25" customHeight="1" x14ac:dyDescent="0.3">
      <c r="A5" s="18" t="s">
        <v>8</v>
      </c>
      <c r="B5" s="18" t="s">
        <v>9</v>
      </c>
      <c r="C5" s="18" t="s">
        <v>10</v>
      </c>
      <c r="D5" s="18" t="s">
        <v>11</v>
      </c>
      <c r="E5" s="28" t="s">
        <v>21</v>
      </c>
      <c r="F5" s="25" t="s">
        <v>22</v>
      </c>
      <c r="G5" s="18" t="s">
        <v>20</v>
      </c>
      <c r="H5" s="18" t="s">
        <v>15</v>
      </c>
    </row>
    <row r="6" spans="1:10" ht="14.25" customHeight="1" x14ac:dyDescent="0.3">
      <c r="A6" s="18" t="s">
        <v>8</v>
      </c>
      <c r="B6" s="18" t="s">
        <v>9</v>
      </c>
      <c r="C6" s="18" t="s">
        <v>23</v>
      </c>
      <c r="D6" s="18" t="s">
        <v>24</v>
      </c>
      <c r="E6" s="28" t="s">
        <v>147</v>
      </c>
      <c r="F6" s="25" t="s">
        <v>26</v>
      </c>
      <c r="G6" s="18" t="s">
        <v>20</v>
      </c>
      <c r="H6" s="18" t="s">
        <v>15</v>
      </c>
    </row>
    <row r="7" spans="1:10" ht="14.25" customHeight="1" x14ac:dyDescent="0.3">
      <c r="A7" s="18" t="s">
        <v>8</v>
      </c>
      <c r="B7" s="18" t="s">
        <v>9</v>
      </c>
      <c r="C7" s="18" t="s">
        <v>23</v>
      </c>
      <c r="D7" s="18" t="s">
        <v>24</v>
      </c>
      <c r="E7" s="28" t="s">
        <v>148</v>
      </c>
      <c r="F7" s="25" t="s">
        <v>28</v>
      </c>
      <c r="G7" s="18" t="s">
        <v>14</v>
      </c>
      <c r="H7" s="18" t="s">
        <v>15</v>
      </c>
    </row>
    <row r="8" spans="1:10" ht="14.25" customHeight="1" x14ac:dyDescent="0.3">
      <c r="A8" s="18" t="s">
        <v>8</v>
      </c>
      <c r="B8" s="18" t="s">
        <v>9</v>
      </c>
      <c r="C8" s="18" t="s">
        <v>23</v>
      </c>
      <c r="D8" s="18" t="s">
        <v>24</v>
      </c>
      <c r="E8" s="28" t="s">
        <v>149</v>
      </c>
      <c r="F8" s="25" t="s">
        <v>30</v>
      </c>
      <c r="G8" s="18" t="s">
        <v>20</v>
      </c>
      <c r="H8" s="18" t="s">
        <v>15</v>
      </c>
    </row>
    <row r="9" spans="1:10" ht="14.25" customHeight="1" x14ac:dyDescent="0.3">
      <c r="A9" s="18" t="s">
        <v>8</v>
      </c>
      <c r="B9" s="18" t="s">
        <v>9</v>
      </c>
      <c r="C9" s="18" t="s">
        <v>31</v>
      </c>
      <c r="D9" s="18" t="s">
        <v>32</v>
      </c>
      <c r="E9" s="28" t="s">
        <v>25</v>
      </c>
      <c r="F9" s="25" t="s">
        <v>33</v>
      </c>
      <c r="G9" s="18" t="s">
        <v>20</v>
      </c>
      <c r="H9" s="18" t="s">
        <v>15</v>
      </c>
    </row>
    <row r="10" spans="1:10" ht="14.25" customHeight="1" x14ac:dyDescent="0.3">
      <c r="A10" s="18" t="s">
        <v>8</v>
      </c>
      <c r="B10" s="18" t="s">
        <v>9</v>
      </c>
      <c r="C10" s="18" t="s">
        <v>31</v>
      </c>
      <c r="D10" s="18" t="s">
        <v>32</v>
      </c>
      <c r="E10" s="28" t="s">
        <v>27</v>
      </c>
      <c r="F10" s="25" t="s">
        <v>34</v>
      </c>
      <c r="G10" s="18" t="s">
        <v>20</v>
      </c>
      <c r="H10" s="18" t="s">
        <v>15</v>
      </c>
    </row>
    <row r="11" spans="1:10" ht="14.25" customHeight="1" x14ac:dyDescent="0.3">
      <c r="A11" s="18" t="s">
        <v>8</v>
      </c>
      <c r="B11" s="18" t="s">
        <v>9</v>
      </c>
      <c r="C11" s="18" t="s">
        <v>31</v>
      </c>
      <c r="D11" s="18" t="s">
        <v>32</v>
      </c>
      <c r="E11" s="28" t="s">
        <v>29</v>
      </c>
      <c r="F11" s="25" t="s">
        <v>35</v>
      </c>
      <c r="G11" s="18" t="s">
        <v>20</v>
      </c>
      <c r="H11" s="18" t="s">
        <v>15</v>
      </c>
    </row>
    <row r="12" spans="1:10" ht="14.25" customHeight="1" x14ac:dyDescent="0.3">
      <c r="A12" s="18" t="s">
        <v>8</v>
      </c>
      <c r="B12" s="18" t="s">
        <v>9</v>
      </c>
      <c r="C12" s="18" t="s">
        <v>31</v>
      </c>
      <c r="D12" s="18" t="s">
        <v>32</v>
      </c>
      <c r="E12" s="28" t="s">
        <v>150</v>
      </c>
      <c r="F12" s="25" t="s">
        <v>36</v>
      </c>
      <c r="G12" s="18" t="s">
        <v>20</v>
      </c>
      <c r="H12" s="18" t="s">
        <v>15</v>
      </c>
    </row>
    <row r="13" spans="1:10" ht="14.25" customHeight="1" x14ac:dyDescent="0.3">
      <c r="A13" s="18" t="s">
        <v>8</v>
      </c>
      <c r="B13" s="18" t="s">
        <v>9</v>
      </c>
      <c r="C13" s="18" t="s">
        <v>31</v>
      </c>
      <c r="D13" s="18" t="s">
        <v>32</v>
      </c>
      <c r="E13" s="28" t="s">
        <v>151</v>
      </c>
      <c r="F13" s="25" t="s">
        <v>37</v>
      </c>
      <c r="G13" s="18" t="s">
        <v>20</v>
      </c>
      <c r="H13" s="18" t="s">
        <v>15</v>
      </c>
    </row>
    <row r="14" spans="1:10" ht="14.25" customHeight="1" x14ac:dyDescent="0.3">
      <c r="A14" s="18" t="s">
        <v>8</v>
      </c>
      <c r="B14" s="18" t="s">
        <v>9</v>
      </c>
      <c r="C14" s="18" t="s">
        <v>31</v>
      </c>
      <c r="D14" s="18" t="s">
        <v>32</v>
      </c>
      <c r="E14" s="28" t="s">
        <v>152</v>
      </c>
      <c r="F14" s="25" t="s">
        <v>38</v>
      </c>
      <c r="G14" s="18" t="s">
        <v>20</v>
      </c>
      <c r="H14" s="18" t="s">
        <v>15</v>
      </c>
    </row>
    <row r="15" spans="1:10" ht="14.25" customHeight="1" x14ac:dyDescent="0.3">
      <c r="A15" s="18" t="s">
        <v>8</v>
      </c>
      <c r="B15" s="18" t="s">
        <v>9</v>
      </c>
      <c r="C15" s="18" t="s">
        <v>31</v>
      </c>
      <c r="D15" s="18" t="s">
        <v>32</v>
      </c>
      <c r="E15" s="28" t="s">
        <v>153</v>
      </c>
      <c r="F15" s="25" t="s">
        <v>39</v>
      </c>
      <c r="G15" s="18" t="s">
        <v>20</v>
      </c>
      <c r="H15" s="18" t="s">
        <v>15</v>
      </c>
    </row>
    <row r="16" spans="1:10"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sheetData>
  <phoneticPr fontId="10" type="noConversion"/>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3597D-6969-415F-A054-4B8F35ABE542}">
  <sheetPr>
    <tabColor rgb="FF00B050"/>
  </sheetPr>
  <dimension ref="A1:Y64"/>
  <sheetViews>
    <sheetView zoomScale="80" zoomScaleNormal="80" workbookViewId="0"/>
  </sheetViews>
  <sheetFormatPr baseColWidth="10" defaultColWidth="10.58203125" defaultRowHeight="14" x14ac:dyDescent="0.35"/>
  <cols>
    <col min="1" max="1" width="15.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32</v>
      </c>
      <c r="I15" s="36"/>
      <c r="J15" s="36"/>
      <c r="K15" s="36"/>
      <c r="L15" s="36"/>
    </row>
    <row r="16" spans="1:12" s="4" customFormat="1" ht="43.9" customHeight="1" x14ac:dyDescent="0.35">
      <c r="A16" s="3" t="s">
        <v>5</v>
      </c>
      <c r="B16" s="36" t="s">
        <v>34</v>
      </c>
      <c r="C16" s="36"/>
      <c r="D16" s="36"/>
      <c r="E16" s="36"/>
      <c r="F16" s="36"/>
      <c r="G16" s="36"/>
      <c r="H16" s="36"/>
      <c r="I16" s="36"/>
      <c r="J16" s="36"/>
      <c r="K16" s="36"/>
      <c r="L16" s="36"/>
    </row>
    <row r="17" spans="1:14" s="4" customFormat="1" ht="43.9" customHeight="1" x14ac:dyDescent="0.35">
      <c r="A17" s="3" t="s">
        <v>41</v>
      </c>
      <c r="B17" s="36" t="s">
        <v>126</v>
      </c>
      <c r="C17" s="36"/>
      <c r="D17" s="36"/>
      <c r="E17" s="36"/>
      <c r="F17" s="36"/>
      <c r="G17" s="36"/>
      <c r="H17" s="36"/>
      <c r="I17" s="36"/>
      <c r="J17" s="36"/>
      <c r="K17" s="36"/>
      <c r="L17" s="36"/>
    </row>
    <row r="18" spans="1:14" s="4" customFormat="1" ht="43.9" customHeight="1" x14ac:dyDescent="0.35">
      <c r="A18" s="3" t="s">
        <v>43</v>
      </c>
      <c r="B18" s="36" t="s">
        <v>127</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164</v>
      </c>
      <c r="C20" s="36"/>
      <c r="D20" s="36"/>
      <c r="E20" s="36"/>
      <c r="F20" s="36"/>
      <c r="G20" s="36"/>
      <c r="H20" s="36"/>
      <c r="I20" s="36"/>
      <c r="J20" s="36"/>
      <c r="K20" s="36"/>
      <c r="L20" s="36"/>
    </row>
    <row r="21" spans="1:14" s="11" customFormat="1" ht="43.9" customHeight="1" x14ac:dyDescent="0.35">
      <c r="A21" s="10" t="s">
        <v>47</v>
      </c>
      <c r="B21" s="36" t="s">
        <v>123</v>
      </c>
      <c r="C21" s="36"/>
      <c r="D21" s="36"/>
      <c r="E21" s="21" t="s">
        <v>48</v>
      </c>
      <c r="F21" s="42" t="s">
        <v>128</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0.71561373488575664</v>
      </c>
      <c r="D24" s="19">
        <v>0.70356437003517824</v>
      </c>
      <c r="E24" s="14">
        <f>(C24-D24)/D24</f>
        <v>1.7126172620105712E-2</v>
      </c>
      <c r="F24" s="14">
        <f>ABS(E24)</f>
        <v>1.7126172620105712E-2</v>
      </c>
      <c r="G24" s="5">
        <f>RANK(F24,$F$24:$F$56,1)</f>
        <v>1</v>
      </c>
      <c r="H24" s="19">
        <v>0.70979807143532725</v>
      </c>
      <c r="I24" s="14">
        <f>H24/MAX($H$24:$H$56)</f>
        <v>0.64192578088886998</v>
      </c>
      <c r="J24" s="5">
        <f>RANK(I24,$I$24:$I$56,1)</f>
        <v>28</v>
      </c>
      <c r="K24" s="19">
        <f>I24*F24</f>
        <v>1.0993731732798943E-2</v>
      </c>
      <c r="L24" s="5">
        <f>RANK(K24,$K$24:$K$56,1)</f>
        <v>2</v>
      </c>
      <c r="M24" s="9">
        <f>IF(E24&gt;0,1,-1)</f>
        <v>1</v>
      </c>
      <c r="N24" s="9">
        <f>K24*M24</f>
        <v>1.0993731732798943E-2</v>
      </c>
    </row>
    <row r="25" spans="1:14" x14ac:dyDescent="0.35">
      <c r="A25" s="5">
        <v>8</v>
      </c>
      <c r="B25" s="5" t="s">
        <v>65</v>
      </c>
      <c r="C25" s="19">
        <v>0.51933721874511796</v>
      </c>
      <c r="D25" s="19">
        <v>0.59678739301404216</v>
      </c>
      <c r="E25" s="14">
        <f t="shared" ref="E25:E56" si="0">(C25-D25)/D25</f>
        <v>-0.12977850265530297</v>
      </c>
      <c r="F25" s="14">
        <f t="shared" ref="F25:F56" si="1">ABS(E25)</f>
        <v>0.12977850265530297</v>
      </c>
      <c r="G25" s="5">
        <f t="shared" ref="G25:G56" si="2">RANK(F25,$F$24:$F$56,1)</f>
        <v>13</v>
      </c>
      <c r="H25" s="19">
        <v>0.55712554928759284</v>
      </c>
      <c r="I25" s="14">
        <f t="shared" ref="I25:I56" si="3">H25/MAX($H$24:$H$56)</f>
        <v>0.5038521062143575</v>
      </c>
      <c r="J25" s="5">
        <f t="shared" ref="J25:J56" si="4">RANK(I25,$I$24:$I$56,1)</f>
        <v>24</v>
      </c>
      <c r="K25" s="19">
        <f t="shared" ref="K25:K56" si="5">I25*F25</f>
        <v>6.5389171904219986E-2</v>
      </c>
      <c r="L25" s="5">
        <f t="shared" ref="L25:L56" si="6">RANK(K25,$K$24:$K$56,1)</f>
        <v>17</v>
      </c>
      <c r="M25" s="9">
        <f t="shared" ref="M25:M56" si="7">IF(E25&gt;0,1,-1)</f>
        <v>-1</v>
      </c>
      <c r="N25" s="9">
        <f t="shared" ref="N25:N56" si="8">K25*M25</f>
        <v>-6.5389171904219986E-2</v>
      </c>
    </row>
    <row r="26" spans="1:14" x14ac:dyDescent="0.35">
      <c r="A26" s="5">
        <v>11</v>
      </c>
      <c r="B26" s="5" t="s">
        <v>118</v>
      </c>
      <c r="C26" s="19">
        <v>0.42090188526024502</v>
      </c>
      <c r="D26" s="19">
        <v>0.44877993921843329</v>
      </c>
      <c r="E26" s="14">
        <f t="shared" si="0"/>
        <v>-6.2119652689331249E-2</v>
      </c>
      <c r="F26" s="14">
        <f t="shared" si="1"/>
        <v>6.2119652689331249E-2</v>
      </c>
      <c r="G26" s="5">
        <f t="shared" si="2"/>
        <v>4</v>
      </c>
      <c r="H26" s="19">
        <v>0.43425159107039524</v>
      </c>
      <c r="I26" s="14">
        <f t="shared" si="3"/>
        <v>0.39272759805673335</v>
      </c>
      <c r="J26" s="5">
        <f t="shared" si="4"/>
        <v>10</v>
      </c>
      <c r="K26" s="19">
        <f t="shared" si="5"/>
        <v>2.4396101992799558E-2</v>
      </c>
      <c r="L26" s="5">
        <f t="shared" si="6"/>
        <v>4</v>
      </c>
      <c r="M26" s="9">
        <f t="shared" si="7"/>
        <v>-1</v>
      </c>
      <c r="N26" s="9">
        <f t="shared" si="8"/>
        <v>-2.4396101992799558E-2</v>
      </c>
    </row>
    <row r="27" spans="1:14" x14ac:dyDescent="0.35">
      <c r="A27" s="5">
        <v>13</v>
      </c>
      <c r="B27" s="5" t="s">
        <v>67</v>
      </c>
      <c r="C27" s="19">
        <v>0.46790067671806446</v>
      </c>
      <c r="D27" s="19">
        <v>0.54200738179669561</v>
      </c>
      <c r="E27" s="14">
        <f t="shared" si="0"/>
        <v>-0.13672637600059148</v>
      </c>
      <c r="F27" s="14">
        <f t="shared" si="1"/>
        <v>0.13672637600059148</v>
      </c>
      <c r="G27" s="5">
        <f t="shared" si="2"/>
        <v>14</v>
      </c>
      <c r="H27" s="19">
        <v>0.50467316575550114</v>
      </c>
      <c r="I27" s="14">
        <f t="shared" si="3"/>
        <v>0.45641532297510029</v>
      </c>
      <c r="J27" s="5">
        <f t="shared" si="4"/>
        <v>19</v>
      </c>
      <c r="K27" s="19">
        <f t="shared" si="5"/>
        <v>6.240401306152496E-2</v>
      </c>
      <c r="L27" s="5">
        <f t="shared" si="6"/>
        <v>14</v>
      </c>
      <c r="M27" s="9">
        <f t="shared" si="7"/>
        <v>-1</v>
      </c>
      <c r="N27" s="9">
        <f t="shared" si="8"/>
        <v>-6.240401306152496E-2</v>
      </c>
    </row>
    <row r="28" spans="1:14" x14ac:dyDescent="0.35">
      <c r="A28" s="5">
        <v>15</v>
      </c>
      <c r="B28" s="5" t="s">
        <v>68</v>
      </c>
      <c r="C28" s="19">
        <v>0.7459765616006262</v>
      </c>
      <c r="D28" s="19">
        <v>0.89654954698992961</v>
      </c>
      <c r="E28" s="14">
        <f t="shared" si="0"/>
        <v>-0.16794719923158324</v>
      </c>
      <c r="F28" s="14">
        <f t="shared" si="1"/>
        <v>0.16794719923158324</v>
      </c>
      <c r="G28" s="5">
        <f t="shared" si="2"/>
        <v>19</v>
      </c>
      <c r="H28" s="19">
        <v>0.82021112265424678</v>
      </c>
      <c r="I28" s="14">
        <f t="shared" si="3"/>
        <v>0.74178091853485273</v>
      </c>
      <c r="J28" s="5">
        <f t="shared" si="4"/>
        <v>30</v>
      </c>
      <c r="K28" s="19">
        <f t="shared" si="5"/>
        <v>0.12458002771135973</v>
      </c>
      <c r="L28" s="5">
        <f t="shared" si="6"/>
        <v>25</v>
      </c>
      <c r="M28" s="9">
        <f t="shared" si="7"/>
        <v>-1</v>
      </c>
      <c r="N28" s="9">
        <f t="shared" si="8"/>
        <v>-0.12458002771135973</v>
      </c>
    </row>
    <row r="29" spans="1:14" x14ac:dyDescent="0.35">
      <c r="A29" s="5">
        <v>17</v>
      </c>
      <c r="B29" s="5" t="s">
        <v>69</v>
      </c>
      <c r="C29" s="19">
        <v>0.91539949044633673</v>
      </c>
      <c r="D29" s="19">
        <v>1.0280863592541774</v>
      </c>
      <c r="E29" s="14">
        <f t="shared" si="0"/>
        <v>-0.10960836878488402</v>
      </c>
      <c r="F29" s="14">
        <f t="shared" si="1"/>
        <v>0.10960836878488402</v>
      </c>
      <c r="G29" s="5">
        <f t="shared" si="2"/>
        <v>9</v>
      </c>
      <c r="H29" s="19">
        <v>0.96987770644712423</v>
      </c>
      <c r="I29" s="14">
        <f t="shared" si="3"/>
        <v>0.87713608860446624</v>
      </c>
      <c r="J29" s="5">
        <f t="shared" si="4"/>
        <v>32</v>
      </c>
      <c r="K29" s="19">
        <f t="shared" si="5"/>
        <v>9.6141455874289045E-2</v>
      </c>
      <c r="L29" s="5">
        <f t="shared" si="6"/>
        <v>23</v>
      </c>
      <c r="M29" s="9">
        <f t="shared" si="7"/>
        <v>-1</v>
      </c>
      <c r="N29" s="9">
        <f t="shared" si="8"/>
        <v>-9.6141455874289045E-2</v>
      </c>
    </row>
    <row r="30" spans="1:14" x14ac:dyDescent="0.35">
      <c r="A30" s="5">
        <v>18</v>
      </c>
      <c r="B30" s="5" t="s">
        <v>70</v>
      </c>
      <c r="C30" s="19">
        <v>0.43476599078869421</v>
      </c>
      <c r="D30" s="19">
        <v>0.51296773009426366</v>
      </c>
      <c r="E30" s="14">
        <f t="shared" si="0"/>
        <v>-0.1524496273697353</v>
      </c>
      <c r="F30" s="14">
        <f t="shared" si="1"/>
        <v>0.1524496273697353</v>
      </c>
      <c r="G30" s="5">
        <f t="shared" si="2"/>
        <v>16</v>
      </c>
      <c r="H30" s="19">
        <v>0.47416174131157884</v>
      </c>
      <c r="I30" s="14">
        <f t="shared" si="3"/>
        <v>0.42882146107210811</v>
      </c>
      <c r="J30" s="5">
        <f t="shared" si="4"/>
        <v>15</v>
      </c>
      <c r="K30" s="19">
        <f t="shared" si="5"/>
        <v>6.5373671948588341E-2</v>
      </c>
      <c r="L30" s="5">
        <f t="shared" si="6"/>
        <v>16</v>
      </c>
      <c r="M30" s="9">
        <f t="shared" si="7"/>
        <v>-1</v>
      </c>
      <c r="N30" s="9">
        <f t="shared" si="8"/>
        <v>-6.5373671948588341E-2</v>
      </c>
    </row>
    <row r="31" spans="1:14" x14ac:dyDescent="0.35">
      <c r="A31" s="5">
        <v>19</v>
      </c>
      <c r="B31" s="5" t="s">
        <v>71</v>
      </c>
      <c r="C31" s="19">
        <v>0.37063208801806735</v>
      </c>
      <c r="D31" s="19">
        <v>0.53839971845634238</v>
      </c>
      <c r="E31" s="14">
        <f t="shared" si="0"/>
        <v>-0.31160423136788645</v>
      </c>
      <c r="F31" s="14">
        <f t="shared" si="1"/>
        <v>0.31160423136788645</v>
      </c>
      <c r="G31" s="5">
        <f t="shared" si="2"/>
        <v>30</v>
      </c>
      <c r="H31" s="19">
        <v>0.45352356668061622</v>
      </c>
      <c r="I31" s="14">
        <f t="shared" si="3"/>
        <v>0.41015674937556662</v>
      </c>
      <c r="J31" s="5">
        <f t="shared" si="4"/>
        <v>13</v>
      </c>
      <c r="K31" s="19">
        <f t="shared" si="5"/>
        <v>0.12780657862952427</v>
      </c>
      <c r="L31" s="5">
        <f t="shared" si="6"/>
        <v>26</v>
      </c>
      <c r="M31" s="9">
        <f t="shared" si="7"/>
        <v>-1</v>
      </c>
      <c r="N31" s="9">
        <f t="shared" si="8"/>
        <v>-0.12780657862952427</v>
      </c>
    </row>
    <row r="32" spans="1:14" x14ac:dyDescent="0.35">
      <c r="A32" s="5">
        <v>20</v>
      </c>
      <c r="B32" s="5" t="s">
        <v>72</v>
      </c>
      <c r="C32" s="19">
        <v>0.36824523078412763</v>
      </c>
      <c r="D32" s="19">
        <v>0.47487008483246973</v>
      </c>
      <c r="E32" s="14">
        <f t="shared" si="0"/>
        <v>-0.22453478846947891</v>
      </c>
      <c r="F32" s="14">
        <f t="shared" si="1"/>
        <v>0.22453478846947891</v>
      </c>
      <c r="G32" s="5">
        <f t="shared" si="2"/>
        <v>26</v>
      </c>
      <c r="H32" s="19">
        <v>0.42100207387993438</v>
      </c>
      <c r="I32" s="14">
        <f t="shared" si="3"/>
        <v>0.3807450258137739</v>
      </c>
      <c r="J32" s="5">
        <f t="shared" si="4"/>
        <v>9</v>
      </c>
      <c r="K32" s="19">
        <f t="shared" si="5"/>
        <v>8.5490503831902015E-2</v>
      </c>
      <c r="L32" s="5">
        <f t="shared" si="6"/>
        <v>19</v>
      </c>
      <c r="M32" s="9">
        <f t="shared" si="7"/>
        <v>-1</v>
      </c>
      <c r="N32" s="9">
        <f t="shared" si="8"/>
        <v>-8.5490503831902015E-2</v>
      </c>
    </row>
    <row r="33" spans="1:14" x14ac:dyDescent="0.35">
      <c r="A33" s="5">
        <v>23</v>
      </c>
      <c r="B33" s="5" t="s">
        <v>73</v>
      </c>
      <c r="C33" s="19">
        <v>0.4194307363492199</v>
      </c>
      <c r="D33" s="19">
        <v>0.46489756222680589</v>
      </c>
      <c r="E33" s="14">
        <f t="shared" si="0"/>
        <v>-9.779966506988147E-2</v>
      </c>
      <c r="F33" s="14">
        <f t="shared" si="1"/>
        <v>9.779966506988147E-2</v>
      </c>
      <c r="G33" s="5">
        <f t="shared" si="2"/>
        <v>7</v>
      </c>
      <c r="H33" s="19">
        <v>0.44203333207594686</v>
      </c>
      <c r="I33" s="14">
        <f t="shared" si="3"/>
        <v>0.39976523365013861</v>
      </c>
      <c r="J33" s="5">
        <f t="shared" si="4"/>
        <v>12</v>
      </c>
      <c r="K33" s="19">
        <f t="shared" si="5"/>
        <v>3.9096905957566465E-2</v>
      </c>
      <c r="L33" s="5">
        <f t="shared" si="6"/>
        <v>7</v>
      </c>
      <c r="M33" s="9">
        <f t="shared" si="7"/>
        <v>-1</v>
      </c>
      <c r="N33" s="9">
        <f t="shared" si="8"/>
        <v>-3.9096905957566465E-2</v>
      </c>
    </row>
    <row r="34" spans="1:14" x14ac:dyDescent="0.35">
      <c r="A34" s="5">
        <v>25</v>
      </c>
      <c r="B34" s="5" t="s">
        <v>74</v>
      </c>
      <c r="C34" s="19">
        <v>0.53472199193712666</v>
      </c>
      <c r="D34" s="19">
        <v>0.64402102424860674</v>
      </c>
      <c r="E34" s="14">
        <f t="shared" si="0"/>
        <v>-0.16971345374788288</v>
      </c>
      <c r="F34" s="14">
        <f t="shared" si="1"/>
        <v>0.16971345374788288</v>
      </c>
      <c r="G34" s="5">
        <f t="shared" si="2"/>
        <v>21</v>
      </c>
      <c r="H34" s="19">
        <v>0.58866977125246311</v>
      </c>
      <c r="I34" s="14">
        <f t="shared" si="3"/>
        <v>0.53238000750378245</v>
      </c>
      <c r="J34" s="5">
        <f t="shared" si="4"/>
        <v>26</v>
      </c>
      <c r="K34" s="19">
        <f t="shared" si="5"/>
        <v>9.0352049779790722E-2</v>
      </c>
      <c r="L34" s="5">
        <f t="shared" si="6"/>
        <v>20</v>
      </c>
      <c r="M34" s="9">
        <f t="shared" si="7"/>
        <v>-1</v>
      </c>
      <c r="N34" s="9">
        <f t="shared" si="8"/>
        <v>-9.0352049779790722E-2</v>
      </c>
    </row>
    <row r="35" spans="1:14" x14ac:dyDescent="0.35">
      <c r="A35" s="5">
        <v>27</v>
      </c>
      <c r="B35" s="5" t="s">
        <v>75</v>
      </c>
      <c r="C35" s="19">
        <v>0.24328269449099854</v>
      </c>
      <c r="D35" s="19">
        <v>0.24950705030685905</v>
      </c>
      <c r="E35" s="14">
        <f t="shared" si="0"/>
        <v>-2.4946612964264581E-2</v>
      </c>
      <c r="F35" s="14">
        <f t="shared" si="1"/>
        <v>2.4946612964264581E-2</v>
      </c>
      <c r="G35" s="5">
        <f t="shared" si="2"/>
        <v>2</v>
      </c>
      <c r="H35" s="19">
        <v>0.24635556293101529</v>
      </c>
      <c r="I35" s="14">
        <f t="shared" si="3"/>
        <v>0.22279855845623855</v>
      </c>
      <c r="J35" s="5">
        <f t="shared" si="4"/>
        <v>2</v>
      </c>
      <c r="K35" s="19">
        <f t="shared" si="5"/>
        <v>5.5580694068038611E-3</v>
      </c>
      <c r="L35" s="5">
        <f t="shared" si="6"/>
        <v>1</v>
      </c>
      <c r="M35" s="9">
        <f t="shared" si="7"/>
        <v>-1</v>
      </c>
      <c r="N35" s="9">
        <f t="shared" si="8"/>
        <v>-5.5580694068038611E-3</v>
      </c>
    </row>
    <row r="36" spans="1:14" x14ac:dyDescent="0.35">
      <c r="A36" s="5">
        <v>41</v>
      </c>
      <c r="B36" s="5" t="s">
        <v>76</v>
      </c>
      <c r="C36" s="19">
        <v>0.45472339654444405</v>
      </c>
      <c r="D36" s="19">
        <v>0.54185389962242791</v>
      </c>
      <c r="E36" s="14">
        <f t="shared" si="0"/>
        <v>-0.16080073085881219</v>
      </c>
      <c r="F36" s="14">
        <f t="shared" si="1"/>
        <v>0.16080073085881219</v>
      </c>
      <c r="G36" s="5">
        <f t="shared" si="2"/>
        <v>18</v>
      </c>
      <c r="H36" s="19">
        <v>0.49808366603318444</v>
      </c>
      <c r="I36" s="14">
        <f t="shared" si="3"/>
        <v>0.4504559242036138</v>
      </c>
      <c r="J36" s="5">
        <f t="shared" si="4"/>
        <v>17</v>
      </c>
      <c r="K36" s="19">
        <f t="shared" si="5"/>
        <v>7.2433641831622805E-2</v>
      </c>
      <c r="L36" s="5">
        <f t="shared" si="6"/>
        <v>18</v>
      </c>
      <c r="M36" s="9">
        <f t="shared" si="7"/>
        <v>-1</v>
      </c>
      <c r="N36" s="9">
        <f t="shared" si="8"/>
        <v>-7.2433641831622805E-2</v>
      </c>
    </row>
    <row r="37" spans="1:14" x14ac:dyDescent="0.35">
      <c r="A37" s="5">
        <v>44</v>
      </c>
      <c r="B37" s="5" t="s">
        <v>77</v>
      </c>
      <c r="C37" s="19">
        <v>0.31470765975275178</v>
      </c>
      <c r="D37" s="19">
        <v>0.37060779678673023</v>
      </c>
      <c r="E37" s="14">
        <f t="shared" si="0"/>
        <v>-0.15083367786281818</v>
      </c>
      <c r="F37" s="14">
        <f t="shared" si="1"/>
        <v>0.15083367786281818</v>
      </c>
      <c r="G37" s="5">
        <f t="shared" si="2"/>
        <v>15</v>
      </c>
      <c r="H37" s="19">
        <v>0.34214218367332894</v>
      </c>
      <c r="I37" s="14">
        <f t="shared" si="3"/>
        <v>0.30942587373532515</v>
      </c>
      <c r="J37" s="5">
        <f t="shared" si="4"/>
        <v>6</v>
      </c>
      <c r="K37" s="19">
        <f t="shared" si="5"/>
        <v>4.6671842561415086E-2</v>
      </c>
      <c r="L37" s="5">
        <f t="shared" si="6"/>
        <v>10</v>
      </c>
      <c r="M37" s="9">
        <f t="shared" si="7"/>
        <v>-1</v>
      </c>
      <c r="N37" s="9">
        <f t="shared" si="8"/>
        <v>-4.6671842561415086E-2</v>
      </c>
    </row>
    <row r="38" spans="1:14" x14ac:dyDescent="0.35">
      <c r="A38" s="5">
        <v>47</v>
      </c>
      <c r="B38" s="5" t="s">
        <v>78</v>
      </c>
      <c r="C38" s="19">
        <v>0.4549541254590162</v>
      </c>
      <c r="D38" s="19">
        <v>0.5678814903161975</v>
      </c>
      <c r="E38" s="14">
        <f t="shared" si="0"/>
        <v>-0.19885727353836297</v>
      </c>
      <c r="F38" s="14">
        <f t="shared" si="1"/>
        <v>0.19885727353836297</v>
      </c>
      <c r="G38" s="5">
        <f t="shared" si="2"/>
        <v>23</v>
      </c>
      <c r="H38" s="19">
        <v>0.51139080688663918</v>
      </c>
      <c r="I38" s="14">
        <f t="shared" si="3"/>
        <v>0.46249061002134001</v>
      </c>
      <c r="J38" s="5">
        <f t="shared" si="4"/>
        <v>20</v>
      </c>
      <c r="K38" s="19">
        <f t="shared" si="5"/>
        <v>9.1969621745937966E-2</v>
      </c>
      <c r="L38" s="5">
        <f t="shared" si="6"/>
        <v>22</v>
      </c>
      <c r="M38" s="9">
        <f t="shared" si="7"/>
        <v>-1</v>
      </c>
      <c r="N38" s="9">
        <f t="shared" si="8"/>
        <v>-9.1969621745937966E-2</v>
      </c>
    </row>
    <row r="39" spans="1:14" x14ac:dyDescent="0.35">
      <c r="A39" s="5">
        <v>50</v>
      </c>
      <c r="B39" s="5" t="s">
        <v>79</v>
      </c>
      <c r="C39" s="19">
        <v>0.4498685624983062</v>
      </c>
      <c r="D39" s="19">
        <v>0.61394037282599967</v>
      </c>
      <c r="E39" s="14">
        <f t="shared" si="0"/>
        <v>-0.26724388489465573</v>
      </c>
      <c r="F39" s="14">
        <f t="shared" si="1"/>
        <v>0.26724388489465573</v>
      </c>
      <c r="G39" s="5">
        <f t="shared" si="2"/>
        <v>28</v>
      </c>
      <c r="H39" s="19">
        <v>0.53240678392185381</v>
      </c>
      <c r="I39" s="14">
        <f t="shared" si="3"/>
        <v>0.48149699791162026</v>
      </c>
      <c r="J39" s="5">
        <f t="shared" si="4"/>
        <v>22</v>
      </c>
      <c r="K39" s="19">
        <f t="shared" si="5"/>
        <v>0.12867712828701533</v>
      </c>
      <c r="L39" s="5">
        <f t="shared" si="6"/>
        <v>27</v>
      </c>
      <c r="M39" s="9">
        <f t="shared" si="7"/>
        <v>-1</v>
      </c>
      <c r="N39" s="9">
        <f t="shared" si="8"/>
        <v>-0.12867712828701533</v>
      </c>
    </row>
    <row r="40" spans="1:14" x14ac:dyDescent="0.35">
      <c r="A40" s="5">
        <v>52</v>
      </c>
      <c r="B40" s="5" t="s">
        <v>80</v>
      </c>
      <c r="C40" s="19">
        <v>0.48540379239048653</v>
      </c>
      <c r="D40" s="19">
        <v>0.55114277147119917</v>
      </c>
      <c r="E40" s="14">
        <f t="shared" si="0"/>
        <v>-0.11927758556141732</v>
      </c>
      <c r="F40" s="14">
        <f t="shared" si="1"/>
        <v>0.11927758556141732</v>
      </c>
      <c r="G40" s="5">
        <f t="shared" si="2"/>
        <v>11</v>
      </c>
      <c r="H40" s="19">
        <v>0.51746534343949857</v>
      </c>
      <c r="I40" s="14">
        <f t="shared" si="3"/>
        <v>0.46798428741658427</v>
      </c>
      <c r="J40" s="5">
        <f t="shared" si="4"/>
        <v>21</v>
      </c>
      <c r="K40" s="19">
        <f t="shared" si="5"/>
        <v>5.5820035883730544E-2</v>
      </c>
      <c r="L40" s="5">
        <f t="shared" si="6"/>
        <v>13</v>
      </c>
      <c r="M40" s="9">
        <f t="shared" si="7"/>
        <v>-1</v>
      </c>
      <c r="N40" s="9">
        <f t="shared" si="8"/>
        <v>-5.5820035883730544E-2</v>
      </c>
    </row>
    <row r="41" spans="1:14" ht="13.9" customHeight="1" x14ac:dyDescent="0.35">
      <c r="A41" s="5">
        <v>54</v>
      </c>
      <c r="B41" s="5" t="s">
        <v>81</v>
      </c>
      <c r="C41" s="19">
        <v>0.44729282183070729</v>
      </c>
      <c r="D41" s="19">
        <v>0.50774676492775495</v>
      </c>
      <c r="E41" s="14">
        <f t="shared" si="0"/>
        <v>-0.11906317730187682</v>
      </c>
      <c r="F41" s="14">
        <f t="shared" si="1"/>
        <v>0.11906317730187682</v>
      </c>
      <c r="G41" s="5">
        <f t="shared" si="2"/>
        <v>10</v>
      </c>
      <c r="H41" s="19">
        <v>0.47707678792120189</v>
      </c>
      <c r="I41" s="14">
        <f t="shared" si="3"/>
        <v>0.43145776517959289</v>
      </c>
      <c r="J41" s="5">
        <f t="shared" si="4"/>
        <v>16</v>
      </c>
      <c r="K41" s="19">
        <f t="shared" si="5"/>
        <v>5.1370732393849407E-2</v>
      </c>
      <c r="L41" s="5">
        <f t="shared" si="6"/>
        <v>11</v>
      </c>
      <c r="M41" s="9">
        <f t="shared" si="7"/>
        <v>-1</v>
      </c>
      <c r="N41" s="9">
        <f t="shared" si="8"/>
        <v>-5.1370732393849407E-2</v>
      </c>
    </row>
    <row r="42" spans="1:14" x14ac:dyDescent="0.35">
      <c r="A42" s="5">
        <v>63</v>
      </c>
      <c r="B42" s="5" t="s">
        <v>82</v>
      </c>
      <c r="C42" s="19">
        <v>0.97181729834791053</v>
      </c>
      <c r="D42" s="19">
        <v>1.2498516496558272</v>
      </c>
      <c r="E42" s="14">
        <f t="shared" si="0"/>
        <v>-0.22245388193429136</v>
      </c>
      <c r="F42" s="14">
        <f t="shared" si="1"/>
        <v>0.22245388193429136</v>
      </c>
      <c r="G42" s="5">
        <f t="shared" si="2"/>
        <v>25</v>
      </c>
      <c r="H42" s="19">
        <v>1.1057323020310463</v>
      </c>
      <c r="I42" s="14">
        <f t="shared" si="3"/>
        <v>1</v>
      </c>
      <c r="J42" s="5">
        <f t="shared" si="4"/>
        <v>33</v>
      </c>
      <c r="K42" s="19">
        <f t="shared" si="5"/>
        <v>0.22245388193429136</v>
      </c>
      <c r="L42" s="5">
        <f t="shared" si="6"/>
        <v>33</v>
      </c>
      <c r="M42" s="9">
        <f t="shared" si="7"/>
        <v>-1</v>
      </c>
      <c r="N42" s="9">
        <f t="shared" si="8"/>
        <v>-0.22245388193429136</v>
      </c>
    </row>
    <row r="43" spans="1:14" x14ac:dyDescent="0.35">
      <c r="A43" s="5">
        <v>66</v>
      </c>
      <c r="B43" s="5" t="s">
        <v>83</v>
      </c>
      <c r="C43" s="19">
        <v>0.81087799738782862</v>
      </c>
      <c r="D43" s="19">
        <v>1.0555171818338802</v>
      </c>
      <c r="E43" s="14">
        <f t="shared" si="0"/>
        <v>-0.23177186374267233</v>
      </c>
      <c r="F43" s="14">
        <f t="shared" si="1"/>
        <v>0.23177186374267233</v>
      </c>
      <c r="G43" s="5">
        <f t="shared" si="2"/>
        <v>27</v>
      </c>
      <c r="H43" s="19">
        <v>0.92770306904790867</v>
      </c>
      <c r="I43" s="14">
        <f t="shared" si="3"/>
        <v>0.83899427315623543</v>
      </c>
      <c r="J43" s="5">
        <f t="shared" si="4"/>
        <v>31</v>
      </c>
      <c r="K43" s="19">
        <f t="shared" si="5"/>
        <v>0.19445526635884941</v>
      </c>
      <c r="L43" s="5">
        <f t="shared" si="6"/>
        <v>32</v>
      </c>
      <c r="M43" s="9">
        <f t="shared" si="7"/>
        <v>-1</v>
      </c>
      <c r="N43" s="9">
        <f t="shared" si="8"/>
        <v>-0.19445526635884941</v>
      </c>
    </row>
    <row r="44" spans="1:14" x14ac:dyDescent="0.35">
      <c r="A44" s="5">
        <v>68</v>
      </c>
      <c r="B44" s="5" t="s">
        <v>84</v>
      </c>
      <c r="C44" s="19">
        <v>0.54410430705927137</v>
      </c>
      <c r="D44" s="19">
        <v>0.6048394155728205</v>
      </c>
      <c r="E44" s="14">
        <f t="shared" si="0"/>
        <v>-0.10041526221638385</v>
      </c>
      <c r="F44" s="14">
        <f t="shared" si="1"/>
        <v>0.10041526221638385</v>
      </c>
      <c r="G44" s="5">
        <f t="shared" si="2"/>
        <v>8</v>
      </c>
      <c r="H44" s="19">
        <v>0.57381731540853653</v>
      </c>
      <c r="I44" s="14">
        <f t="shared" si="3"/>
        <v>0.51894777276066695</v>
      </c>
      <c r="J44" s="5">
        <f t="shared" si="4"/>
        <v>25</v>
      </c>
      <c r="K44" s="19">
        <f t="shared" si="5"/>
        <v>5.2110276678370752E-2</v>
      </c>
      <c r="L44" s="5">
        <f t="shared" si="6"/>
        <v>12</v>
      </c>
      <c r="M44" s="9">
        <f t="shared" si="7"/>
        <v>-1</v>
      </c>
      <c r="N44" s="9">
        <f t="shared" si="8"/>
        <v>-5.2110276678370752E-2</v>
      </c>
    </row>
    <row r="45" spans="1:14" x14ac:dyDescent="0.35">
      <c r="A45" s="5">
        <v>70</v>
      </c>
      <c r="B45" s="5" t="s">
        <v>85</v>
      </c>
      <c r="C45" s="19">
        <v>0.46639119584339073</v>
      </c>
      <c r="D45" s="19">
        <v>0.40237196239651118</v>
      </c>
      <c r="E45" s="14">
        <f t="shared" si="0"/>
        <v>0.15910460824751199</v>
      </c>
      <c r="F45" s="14">
        <f t="shared" si="1"/>
        <v>0.15910460824751199</v>
      </c>
      <c r="G45" s="5">
        <f t="shared" si="2"/>
        <v>17</v>
      </c>
      <c r="H45" s="19">
        <v>0.43427644040116542</v>
      </c>
      <c r="I45" s="14">
        <f t="shared" si="3"/>
        <v>0.39275007124551919</v>
      </c>
      <c r="J45" s="5">
        <f t="shared" si="4"/>
        <v>11</v>
      </c>
      <c r="K45" s="19">
        <f t="shared" si="5"/>
        <v>6.2488346224700758E-2</v>
      </c>
      <c r="L45" s="5">
        <f t="shared" si="6"/>
        <v>15</v>
      </c>
      <c r="M45" s="9">
        <f t="shared" si="7"/>
        <v>1</v>
      </c>
      <c r="N45" s="9">
        <f t="shared" si="8"/>
        <v>6.2488346224700758E-2</v>
      </c>
    </row>
    <row r="46" spans="1:14" x14ac:dyDescent="0.35">
      <c r="A46" s="5">
        <v>73</v>
      </c>
      <c r="B46" s="5" t="s">
        <v>86</v>
      </c>
      <c r="C46" s="19">
        <v>0.65755245967975029</v>
      </c>
      <c r="D46" s="19">
        <v>0.83303494011914025</v>
      </c>
      <c r="E46" s="14">
        <f t="shared" si="0"/>
        <v>-0.21065440594159537</v>
      </c>
      <c r="F46" s="14">
        <f t="shared" si="1"/>
        <v>0.21065440594159537</v>
      </c>
      <c r="G46" s="5">
        <f t="shared" si="2"/>
        <v>24</v>
      </c>
      <c r="H46" s="19">
        <v>0.74425976859223775</v>
      </c>
      <c r="I46" s="14">
        <f t="shared" si="3"/>
        <v>0.67309218264235959</v>
      </c>
      <c r="J46" s="5">
        <f t="shared" si="4"/>
        <v>29</v>
      </c>
      <c r="K46" s="19">
        <f t="shared" si="5"/>
        <v>0.14178983387845806</v>
      </c>
      <c r="L46" s="5">
        <f t="shared" si="6"/>
        <v>31</v>
      </c>
      <c r="M46" s="9">
        <f t="shared" si="7"/>
        <v>-1</v>
      </c>
      <c r="N46" s="9">
        <f t="shared" si="8"/>
        <v>-0.14178983387845806</v>
      </c>
    </row>
    <row r="47" spans="1:14" x14ac:dyDescent="0.35">
      <c r="A47" s="5">
        <v>76</v>
      </c>
      <c r="B47" s="5" t="s">
        <v>87</v>
      </c>
      <c r="C47" s="19">
        <v>0.54786220545203157</v>
      </c>
      <c r="D47" s="19">
        <v>0.65919428067017483</v>
      </c>
      <c r="E47" s="14">
        <f t="shared" si="0"/>
        <v>-0.16889114253988469</v>
      </c>
      <c r="F47" s="14">
        <f t="shared" si="1"/>
        <v>0.16889114253988469</v>
      </c>
      <c r="G47" s="5">
        <f t="shared" si="2"/>
        <v>20</v>
      </c>
      <c r="H47" s="19">
        <v>0.6007266652601434</v>
      </c>
      <c r="I47" s="14">
        <f t="shared" si="3"/>
        <v>0.54328399754326473</v>
      </c>
      <c r="J47" s="5">
        <f t="shared" si="4"/>
        <v>27</v>
      </c>
      <c r="K47" s="19">
        <f t="shared" si="5"/>
        <v>9.175585506871789E-2</v>
      </c>
      <c r="L47" s="5">
        <f t="shared" si="6"/>
        <v>21</v>
      </c>
      <c r="M47" s="9">
        <f t="shared" si="7"/>
        <v>-1</v>
      </c>
      <c r="N47" s="9">
        <f t="shared" si="8"/>
        <v>-9.175585506871789E-2</v>
      </c>
    </row>
    <row r="48" spans="1:14" x14ac:dyDescent="0.35">
      <c r="A48" s="5">
        <v>81</v>
      </c>
      <c r="B48" s="5" t="s">
        <v>88</v>
      </c>
      <c r="C48" s="19">
        <v>0.31878212217812762</v>
      </c>
      <c r="D48" s="19">
        <v>0.3313452617627568</v>
      </c>
      <c r="E48" s="14">
        <f t="shared" si="0"/>
        <v>-3.7915555266410862E-2</v>
      </c>
      <c r="F48" s="14">
        <f t="shared" si="1"/>
        <v>3.7915555266410862E-2</v>
      </c>
      <c r="G48" s="5">
        <f t="shared" si="2"/>
        <v>3</v>
      </c>
      <c r="H48" s="19">
        <v>0.32506793919929267</v>
      </c>
      <c r="I48" s="14">
        <f t="shared" si="3"/>
        <v>0.29398430216988047</v>
      </c>
      <c r="J48" s="5">
        <f t="shared" si="4"/>
        <v>5</v>
      </c>
      <c r="K48" s="19">
        <f t="shared" si="5"/>
        <v>1.1146578056379334E-2</v>
      </c>
      <c r="L48" s="5">
        <f t="shared" si="6"/>
        <v>3</v>
      </c>
      <c r="M48" s="9">
        <f t="shared" si="7"/>
        <v>-1</v>
      </c>
      <c r="N48" s="9">
        <f t="shared" si="8"/>
        <v>-1.1146578056379334E-2</v>
      </c>
    </row>
    <row r="49" spans="1:25" x14ac:dyDescent="0.35">
      <c r="A49" s="5">
        <v>85</v>
      </c>
      <c r="B49" s="5" t="s">
        <v>89</v>
      </c>
      <c r="C49" s="19">
        <v>0.34091505096242941</v>
      </c>
      <c r="D49" s="19">
        <v>0.38931208554484226</v>
      </c>
      <c r="E49" s="14">
        <f t="shared" si="0"/>
        <v>-0.12431423626287172</v>
      </c>
      <c r="F49" s="14">
        <f t="shared" si="1"/>
        <v>0.12431423626287172</v>
      </c>
      <c r="G49" s="5">
        <f t="shared" si="2"/>
        <v>12</v>
      </c>
      <c r="H49" s="19">
        <v>0.36523882923562906</v>
      </c>
      <c r="I49" s="14">
        <f t="shared" si="3"/>
        <v>0.33031397252729805</v>
      </c>
      <c r="J49" s="5">
        <f t="shared" si="4"/>
        <v>7</v>
      </c>
      <c r="K49" s="19">
        <f t="shared" si="5"/>
        <v>4.1062729221686245E-2</v>
      </c>
      <c r="L49" s="5">
        <f t="shared" si="6"/>
        <v>9</v>
      </c>
      <c r="M49" s="9">
        <f t="shared" si="7"/>
        <v>-1</v>
      </c>
      <c r="N49" s="9">
        <f t="shared" si="8"/>
        <v>-4.1062729221686245E-2</v>
      </c>
    </row>
    <row r="50" spans="1:25" x14ac:dyDescent="0.35">
      <c r="A50" s="5">
        <v>86</v>
      </c>
      <c r="B50" s="5" t="s">
        <v>90</v>
      </c>
      <c r="C50" s="19">
        <v>0.22283058508945056</v>
      </c>
      <c r="D50" s="19">
        <v>0.36053040384707147</v>
      </c>
      <c r="E50" s="14">
        <f t="shared" si="0"/>
        <v>-0.38193677228961231</v>
      </c>
      <c r="F50" s="14">
        <f t="shared" si="1"/>
        <v>0.38193677228961231</v>
      </c>
      <c r="G50" s="5">
        <f t="shared" si="2"/>
        <v>32</v>
      </c>
      <c r="H50" s="19">
        <v>0.29170368209602354</v>
      </c>
      <c r="I50" s="14">
        <f t="shared" si="3"/>
        <v>0.26381040108913556</v>
      </c>
      <c r="J50" s="5">
        <f t="shared" si="4"/>
        <v>3</v>
      </c>
      <c r="K50" s="19">
        <f t="shared" si="5"/>
        <v>0.10075889308841246</v>
      </c>
      <c r="L50" s="5">
        <f t="shared" si="6"/>
        <v>24</v>
      </c>
      <c r="M50" s="9">
        <f t="shared" si="7"/>
        <v>-1</v>
      </c>
      <c r="N50" s="9">
        <f t="shared" si="8"/>
        <v>-0.10075889308841246</v>
      </c>
    </row>
    <row r="51" spans="1:25" ht="13.9" customHeight="1" x14ac:dyDescent="0.35">
      <c r="A51" s="5">
        <v>88</v>
      </c>
      <c r="B51" s="5" t="s">
        <v>91</v>
      </c>
      <c r="C51" s="19">
        <v>0.52347959969207081</v>
      </c>
      <c r="D51" s="19">
        <v>0.57085292142377431</v>
      </c>
      <c r="E51" s="14">
        <f t="shared" si="0"/>
        <v>-8.2986913010007671E-2</v>
      </c>
      <c r="F51" s="14">
        <f t="shared" si="1"/>
        <v>8.2986913010007671E-2</v>
      </c>
      <c r="G51" s="5">
        <f t="shared" si="2"/>
        <v>5</v>
      </c>
      <c r="H51" s="19">
        <v>0.54614087221909891</v>
      </c>
      <c r="I51" s="14">
        <f t="shared" si="3"/>
        <v>0.49391780561708198</v>
      </c>
      <c r="J51" s="5">
        <f t="shared" si="4"/>
        <v>23</v>
      </c>
      <c r="K51" s="19">
        <f t="shared" si="5"/>
        <v>4.0988713968838658E-2</v>
      </c>
      <c r="L51" s="5">
        <f t="shared" si="6"/>
        <v>8</v>
      </c>
      <c r="M51" s="9">
        <f t="shared" si="7"/>
        <v>-1</v>
      </c>
      <c r="N51" s="9">
        <f t="shared" si="8"/>
        <v>-4.0988713968838658E-2</v>
      </c>
    </row>
    <row r="52" spans="1:25" x14ac:dyDescent="0.35">
      <c r="A52" s="5">
        <v>91</v>
      </c>
      <c r="B52" s="5" t="s">
        <v>92</v>
      </c>
      <c r="C52" s="19">
        <v>0.29474614987841719</v>
      </c>
      <c r="D52" s="19">
        <v>0.3257556367359285</v>
      </c>
      <c r="E52" s="14">
        <f t="shared" si="0"/>
        <v>-9.519247976251885E-2</v>
      </c>
      <c r="F52" s="14">
        <f t="shared" si="1"/>
        <v>9.519247976251885E-2</v>
      </c>
      <c r="G52" s="5">
        <f t="shared" si="2"/>
        <v>6</v>
      </c>
      <c r="H52" s="19">
        <v>0.31067033098339109</v>
      </c>
      <c r="I52" s="14">
        <f t="shared" si="3"/>
        <v>0.28096342162812948</v>
      </c>
      <c r="J52" s="5">
        <f t="shared" si="4"/>
        <v>4</v>
      </c>
      <c r="K52" s="19">
        <f t="shared" si="5"/>
        <v>2.6745604827343766E-2</v>
      </c>
      <c r="L52" s="5">
        <f t="shared" si="6"/>
        <v>5</v>
      </c>
      <c r="M52" s="9">
        <f t="shared" si="7"/>
        <v>-1</v>
      </c>
      <c r="N52" s="9">
        <f t="shared" si="8"/>
        <v>-2.6745604827343766E-2</v>
      </c>
    </row>
    <row r="53" spans="1:25" x14ac:dyDescent="0.35">
      <c r="A53" s="5">
        <v>94</v>
      </c>
      <c r="B53" s="5" t="s">
        <v>93</v>
      </c>
      <c r="C53" s="19">
        <v>0.37656273535170959</v>
      </c>
      <c r="D53" s="19">
        <v>0.560714911512178</v>
      </c>
      <c r="E53" s="14">
        <f t="shared" si="0"/>
        <v>-0.32842389667118538</v>
      </c>
      <c r="F53" s="14">
        <f t="shared" si="1"/>
        <v>0.32842389667118538</v>
      </c>
      <c r="G53" s="5">
        <f t="shared" si="2"/>
        <v>31</v>
      </c>
      <c r="H53" s="19">
        <v>0.47194641593000675</v>
      </c>
      <c r="I53" s="14">
        <f t="shared" si="3"/>
        <v>0.42681796946975292</v>
      </c>
      <c r="J53" s="5">
        <f t="shared" si="4"/>
        <v>14</v>
      </c>
      <c r="K53" s="19">
        <f t="shared" si="5"/>
        <v>0.1401772207025393</v>
      </c>
      <c r="L53" s="5">
        <f t="shared" si="6"/>
        <v>29</v>
      </c>
      <c r="M53" s="9">
        <f t="shared" si="7"/>
        <v>-1</v>
      </c>
      <c r="N53" s="9">
        <f t="shared" si="8"/>
        <v>-0.1401772207025393</v>
      </c>
    </row>
    <row r="54" spans="1:25" x14ac:dyDescent="0.35">
      <c r="A54" s="5">
        <v>95</v>
      </c>
      <c r="B54" s="5" t="s">
        <v>94</v>
      </c>
      <c r="C54" s="19">
        <v>0.26704052339942586</v>
      </c>
      <c r="D54" s="19">
        <v>0.46288842376428918</v>
      </c>
      <c r="E54" s="14">
        <f t="shared" si="0"/>
        <v>-0.4230995857969273</v>
      </c>
      <c r="F54" s="14">
        <f t="shared" si="1"/>
        <v>0.4230995857969273</v>
      </c>
      <c r="G54" s="5">
        <f t="shared" si="2"/>
        <v>33</v>
      </c>
      <c r="H54" s="19">
        <v>0.36988110964332893</v>
      </c>
      <c r="I54" s="14">
        <f t="shared" si="3"/>
        <v>0.33451234893284643</v>
      </c>
      <c r="J54" s="5">
        <f t="shared" si="4"/>
        <v>8</v>
      </c>
      <c r="K54" s="19">
        <f t="shared" si="5"/>
        <v>0.14153203627744454</v>
      </c>
      <c r="L54" s="5">
        <f t="shared" si="6"/>
        <v>30</v>
      </c>
      <c r="M54" s="9">
        <f t="shared" si="7"/>
        <v>-1</v>
      </c>
      <c r="N54" s="9">
        <f t="shared" si="8"/>
        <v>-0.14153203627744454</v>
      </c>
    </row>
    <row r="55" spans="1:25" x14ac:dyDescent="0.35">
      <c r="A55" s="5">
        <v>97</v>
      </c>
      <c r="B55" s="5" t="s">
        <v>95</v>
      </c>
      <c r="C55" s="19">
        <v>0.41369800045966443</v>
      </c>
      <c r="D55" s="19">
        <v>0.587642713230356</v>
      </c>
      <c r="E55" s="14">
        <f t="shared" si="0"/>
        <v>-0.29600420264635396</v>
      </c>
      <c r="F55" s="14">
        <f t="shared" si="1"/>
        <v>0.29600420264635396</v>
      </c>
      <c r="G55" s="5">
        <f t="shared" si="2"/>
        <v>29</v>
      </c>
      <c r="H55" s="19">
        <v>0.50461835494416285</v>
      </c>
      <c r="I55" s="14">
        <f t="shared" si="3"/>
        <v>0.45636575328156992</v>
      </c>
      <c r="J55" s="5">
        <f t="shared" si="4"/>
        <v>18</v>
      </c>
      <c r="K55" s="19">
        <f t="shared" si="5"/>
        <v>0.13508618091521379</v>
      </c>
      <c r="L55" s="5">
        <f t="shared" si="6"/>
        <v>28</v>
      </c>
      <c r="M55" s="9">
        <f t="shared" si="7"/>
        <v>-1</v>
      </c>
      <c r="N55" s="9">
        <f t="shared" si="8"/>
        <v>-0.13508618091521379</v>
      </c>
    </row>
    <row r="56" spans="1:25" x14ac:dyDescent="0.35">
      <c r="A56" s="5">
        <v>99</v>
      </c>
      <c r="B56" s="5" t="s">
        <v>96</v>
      </c>
      <c r="C56" s="19">
        <v>0.15610906820231737</v>
      </c>
      <c r="D56" s="19">
        <v>0.18960341286143151</v>
      </c>
      <c r="E56" s="14">
        <f t="shared" si="0"/>
        <v>-0.17665475612294446</v>
      </c>
      <c r="F56" s="14">
        <f t="shared" si="1"/>
        <v>0.17665475612294446</v>
      </c>
      <c r="G56" s="5">
        <f t="shared" si="2"/>
        <v>22</v>
      </c>
      <c r="H56" s="19">
        <v>0.17363694994294787</v>
      </c>
      <c r="I56" s="14">
        <f t="shared" si="3"/>
        <v>0.15703344256471993</v>
      </c>
      <c r="J56" s="5">
        <f t="shared" si="4"/>
        <v>1</v>
      </c>
      <c r="K56" s="19">
        <f t="shared" si="5"/>
        <v>2.7740704499417006E-2</v>
      </c>
      <c r="L56" s="5">
        <f t="shared" si="6"/>
        <v>6</v>
      </c>
      <c r="M56" s="9">
        <f t="shared" si="7"/>
        <v>-1</v>
      </c>
      <c r="N56" s="9">
        <f t="shared" si="8"/>
        <v>-2.7740704499417006E-2</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0.47502811992375427</v>
      </c>
      <c r="D58" s="22">
        <f>AVERAGE(D24:D56)</f>
        <v>0.57082019567742714</v>
      </c>
      <c r="E58" s="22">
        <f>AVERAGE(E24:E56)</f>
        <v>-0.16084209035469113</v>
      </c>
      <c r="F58" s="22">
        <f>AVERAGE(F24:F56)</f>
        <v>0.17152274374060736</v>
      </c>
      <c r="G58" s="20" t="s">
        <v>99</v>
      </c>
      <c r="H58" s="22">
        <f>AVERAGE(H24:H56)</f>
        <v>0.52259602641189018</v>
      </c>
      <c r="I58" s="22">
        <f>AVERAGE(I24:I56)</f>
        <v>0.47262436437098554</v>
      </c>
      <c r="J58" s="20" t="s">
        <v>99</v>
      </c>
      <c r="K58" s="22">
        <f>AVERAGE(K24:K56)</f>
        <v>8.1055072916224324E-2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0.18914388303563548</v>
      </c>
      <c r="D59" s="22">
        <f>_xlfn.STDEV.S(D24:D56)</f>
        <v>0.22939045080738954</v>
      </c>
      <c r="E59" s="22">
        <f>_xlfn.STDEV.S(E24:E56)</f>
        <v>0.11454103659180806</v>
      </c>
      <c r="F59" s="22">
        <f>_xlfn.STDEV.S(F24:F56)</f>
        <v>9.7256577788749077E-2</v>
      </c>
      <c r="G59" s="20" t="s">
        <v>99</v>
      </c>
      <c r="H59" s="22">
        <f>_xlfn.STDEV.S(H24:H56)</f>
        <v>0.20565813766132002</v>
      </c>
      <c r="I59" s="22">
        <f>_xlfn.STDEV.S(I24:I56)</f>
        <v>0.18599270120223574</v>
      </c>
      <c r="J59" s="20" t="s">
        <v>99</v>
      </c>
      <c r="K59" s="22">
        <f>_xlfn.STDEV.S(K24:K56)</f>
        <v>5.2493132413710716E-2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3.5775408489798155E-2</v>
      </c>
      <c r="D60" s="22">
        <f>_xlfn.VAR.S(D24:D56)</f>
        <v>5.2619978921617405E-2</v>
      </c>
      <c r="E60" s="22">
        <f>_xlfn.VAR.S(E24:E56)</f>
        <v>1.3119649063525914E-2</v>
      </c>
      <c r="F60" s="22">
        <f>_xlfn.VAR.S(F24:F56)</f>
        <v>9.4588419231790011E-3</v>
      </c>
      <c r="G60" s="20" t="s">
        <v>99</v>
      </c>
      <c r="H60" s="22">
        <f>_xlfn.VAR.S(H24:H56)</f>
        <v>4.2295269586322459E-2</v>
      </c>
      <c r="I60" s="22">
        <f>_xlfn.VAR.S(I24:I56)</f>
        <v>3.4593284900504145E-2</v>
      </c>
      <c r="J60" s="20" t="s">
        <v>99</v>
      </c>
      <c r="K60" s="22">
        <f>_xlfn.VAR.S(K24:K56)</f>
        <v>2.755528950603367E-3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0.97181729834791053</v>
      </c>
      <c r="D61" s="22">
        <f>MAX(D24:D56)</f>
        <v>1.2498516496558272</v>
      </c>
      <c r="E61" s="22">
        <f>MAX(E24:E56)</f>
        <v>0.15910460824751199</v>
      </c>
      <c r="F61" s="22">
        <f>MAX(F24:F56)</f>
        <v>0.4230995857969273</v>
      </c>
      <c r="G61" s="20" t="s">
        <v>99</v>
      </c>
      <c r="H61" s="22">
        <f>MAX(H24:H56)</f>
        <v>1.1057323020310463</v>
      </c>
      <c r="I61" s="22">
        <f>MAX(I24:I56)</f>
        <v>1</v>
      </c>
      <c r="J61" s="20" t="s">
        <v>99</v>
      </c>
      <c r="K61" s="22">
        <f>MAX(K24:K56)</f>
        <v>0.22245388193429136</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0.15610906820231737</v>
      </c>
      <c r="D62" s="22">
        <f>MIN(D24:D56)</f>
        <v>0.18960341286143151</v>
      </c>
      <c r="E62" s="22">
        <f>MIN(E24:E56)</f>
        <v>-0.4230995857969273</v>
      </c>
      <c r="F62" s="22">
        <f>MIN(F24:F56)</f>
        <v>1.7126172620105712E-2</v>
      </c>
      <c r="G62" s="20" t="s">
        <v>99</v>
      </c>
      <c r="H62" s="22">
        <f>MIN(H24:H56)</f>
        <v>0.17363694994294787</v>
      </c>
      <c r="I62" s="22">
        <f>MIN(I24:I56)</f>
        <v>0.15703344256471993</v>
      </c>
      <c r="J62" s="20" t="s">
        <v>99</v>
      </c>
      <c r="K62" s="22">
        <f>MIN(K24:K56)</f>
        <v>5.5580694068038611E-3</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14:L14"/>
    <mergeCell ref="H15:L15"/>
    <mergeCell ref="B16:L16"/>
    <mergeCell ref="B17:L17"/>
    <mergeCell ref="B18:L18"/>
    <mergeCell ref="A22:L22"/>
    <mergeCell ref="A63:L63"/>
    <mergeCell ref="A64:L64"/>
    <mergeCell ref="B15:F15"/>
    <mergeCell ref="B21:D21"/>
    <mergeCell ref="K21:L21"/>
    <mergeCell ref="B19:L19"/>
    <mergeCell ref="B20:L20"/>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964F2-E1ED-476B-ADFD-5F7B7D5948E7}">
  <sheetPr>
    <tabColor rgb="FF00B050"/>
  </sheetPr>
  <dimension ref="A1:Y64"/>
  <sheetViews>
    <sheetView zoomScale="80" zoomScaleNormal="80" workbookViewId="0"/>
  </sheetViews>
  <sheetFormatPr baseColWidth="10" defaultColWidth="10.58203125" defaultRowHeight="14" x14ac:dyDescent="0.35"/>
  <cols>
    <col min="1" max="1" width="15.832031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32</v>
      </c>
      <c r="I15" s="36"/>
      <c r="J15" s="36"/>
      <c r="K15" s="36"/>
      <c r="L15" s="36"/>
    </row>
    <row r="16" spans="1:12" s="4" customFormat="1" ht="43.9" customHeight="1" x14ac:dyDescent="0.35">
      <c r="A16" s="3" t="s">
        <v>5</v>
      </c>
      <c r="B16" s="36" t="s">
        <v>35</v>
      </c>
      <c r="C16" s="36"/>
      <c r="D16" s="36"/>
      <c r="E16" s="36"/>
      <c r="F16" s="36"/>
      <c r="G16" s="36"/>
      <c r="H16" s="36"/>
      <c r="I16" s="36"/>
      <c r="J16" s="36"/>
      <c r="K16" s="36"/>
      <c r="L16" s="36"/>
    </row>
    <row r="17" spans="1:14" s="4" customFormat="1" ht="43.9" customHeight="1" x14ac:dyDescent="0.35">
      <c r="A17" s="3" t="s">
        <v>41</v>
      </c>
      <c r="B17" s="36" t="s">
        <v>129</v>
      </c>
      <c r="C17" s="36"/>
      <c r="D17" s="36"/>
      <c r="E17" s="36"/>
      <c r="F17" s="36"/>
      <c r="G17" s="36"/>
      <c r="H17" s="36"/>
      <c r="I17" s="36"/>
      <c r="J17" s="36"/>
      <c r="K17" s="36"/>
      <c r="L17" s="36"/>
    </row>
    <row r="18" spans="1:14" s="4" customFormat="1" ht="43.9" customHeight="1" x14ac:dyDescent="0.35">
      <c r="A18" s="3" t="s">
        <v>43</v>
      </c>
      <c r="B18" s="36" t="s">
        <v>130</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165</v>
      </c>
      <c r="C20" s="36"/>
      <c r="D20" s="36"/>
      <c r="E20" s="36"/>
      <c r="F20" s="36"/>
      <c r="G20" s="36"/>
      <c r="H20" s="36"/>
      <c r="I20" s="36"/>
      <c r="J20" s="36"/>
      <c r="K20" s="36"/>
      <c r="L20" s="36"/>
    </row>
    <row r="21" spans="1:14" s="11" customFormat="1" ht="43.9" customHeight="1" x14ac:dyDescent="0.35">
      <c r="A21" s="10" t="s">
        <v>47</v>
      </c>
      <c r="B21" s="36" t="s">
        <v>123</v>
      </c>
      <c r="C21" s="36"/>
      <c r="D21" s="36"/>
      <c r="E21" s="21" t="s">
        <v>48</v>
      </c>
      <c r="F21" s="42" t="s">
        <v>124</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0.30384395349108728</v>
      </c>
      <c r="D24" s="19">
        <v>0.31194914801559748</v>
      </c>
      <c r="E24" s="14">
        <f>(C24-D24)/D24</f>
        <v>-2.5982422378999205E-2</v>
      </c>
      <c r="F24" s="14">
        <f>ABS(E24)</f>
        <v>2.5982422378999205E-2</v>
      </c>
      <c r="G24" s="5">
        <f>RANK(F24,$F$24:$F$56,1)</f>
        <v>5</v>
      </c>
      <c r="H24" s="19">
        <v>0.30775595085686974</v>
      </c>
      <c r="I24" s="14">
        <f>H24/MAX($H$24:$H$56)</f>
        <v>0.51123103516078416</v>
      </c>
      <c r="J24" s="5">
        <f>RANK(I24,$I$24:$I$56,1)</f>
        <v>23</v>
      </c>
      <c r="K24" s="19">
        <f>I24*F24</f>
        <v>1.3283020688800488E-2</v>
      </c>
      <c r="L24" s="5">
        <f>RANK(K24,$K$24:$K$56,1)</f>
        <v>4</v>
      </c>
      <c r="M24" s="9">
        <f>IF(E24&gt;0,1,-1)</f>
        <v>-1</v>
      </c>
      <c r="N24" s="9">
        <f>K24*M24</f>
        <v>-1.3283020688800488E-2</v>
      </c>
    </row>
    <row r="25" spans="1:14" x14ac:dyDescent="0.35">
      <c r="A25" s="5">
        <v>8</v>
      </c>
      <c r="B25" s="5" t="s">
        <v>65</v>
      </c>
      <c r="C25" s="19">
        <v>0.29133551295457838</v>
      </c>
      <c r="D25" s="19">
        <v>0.29322350869625591</v>
      </c>
      <c r="E25" s="14">
        <f t="shared" ref="E25:E56" si="0">(C25-D25)/D25</f>
        <v>-6.4387598050102577E-3</v>
      </c>
      <c r="F25" s="14">
        <f t="shared" ref="F25:F56" si="1">ABS(E25)</f>
        <v>6.4387598050102577E-3</v>
      </c>
      <c r="G25" s="5">
        <f t="shared" ref="G25:G56" si="2">RANK(F25,$F$24:$F$56,1)</f>
        <v>1</v>
      </c>
      <c r="H25" s="19">
        <v>0.29225667559653151</v>
      </c>
      <c r="I25" s="14">
        <f t="shared" ref="I25:I56" si="3">H25/MAX($H$24:$H$56)</f>
        <v>0.48548430138188226</v>
      </c>
      <c r="J25" s="5">
        <f t="shared" ref="J25:J56" si="4">RANK(I25,$I$24:$I$56,1)</f>
        <v>21</v>
      </c>
      <c r="K25" s="19">
        <f t="shared" ref="K25:K56" si="5">I25*F25</f>
        <v>3.1259168057011493E-3</v>
      </c>
      <c r="L25" s="5">
        <f t="shared" ref="L25:L56" si="6">RANK(K25,$K$24:$K$56,1)</f>
        <v>1</v>
      </c>
      <c r="M25" s="9">
        <f t="shared" ref="M25:M56" si="7">IF(E25&gt;0,1,-1)</f>
        <v>-1</v>
      </c>
      <c r="N25" s="9">
        <f t="shared" ref="N25:N56" si="8">K25*M25</f>
        <v>-3.1259168057011493E-3</v>
      </c>
    </row>
    <row r="26" spans="1:14" x14ac:dyDescent="0.35">
      <c r="A26" s="5">
        <v>11</v>
      </c>
      <c r="B26" s="5" t="s">
        <v>118</v>
      </c>
      <c r="C26" s="19">
        <v>0.28929388407869772</v>
      </c>
      <c r="D26" s="19">
        <v>0.31165273556835643</v>
      </c>
      <c r="E26" s="14">
        <f t="shared" si="0"/>
        <v>-7.174283726046303E-2</v>
      </c>
      <c r="F26" s="14">
        <f t="shared" si="1"/>
        <v>7.174283726046303E-2</v>
      </c>
      <c r="G26" s="5">
        <f t="shared" si="2"/>
        <v>11</v>
      </c>
      <c r="H26" s="19">
        <v>0.30000066045869361</v>
      </c>
      <c r="I26" s="14">
        <f t="shared" si="3"/>
        <v>0.49834827813466254</v>
      </c>
      <c r="J26" s="5">
        <f t="shared" si="4"/>
        <v>22</v>
      </c>
      <c r="K26" s="19">
        <f t="shared" si="5"/>
        <v>3.5752919417247064E-2</v>
      </c>
      <c r="L26" s="5">
        <f t="shared" si="6"/>
        <v>11</v>
      </c>
      <c r="M26" s="9">
        <f t="shared" si="7"/>
        <v>-1</v>
      </c>
      <c r="N26" s="9">
        <f t="shared" si="8"/>
        <v>-3.5752919417247064E-2</v>
      </c>
    </row>
    <row r="27" spans="1:14" x14ac:dyDescent="0.35">
      <c r="A27" s="5">
        <v>13</v>
      </c>
      <c r="B27" s="5" t="s">
        <v>67</v>
      </c>
      <c r="C27" s="19">
        <v>0.21924488851932161</v>
      </c>
      <c r="D27" s="19">
        <v>0.27417067893889613</v>
      </c>
      <c r="E27" s="14">
        <f t="shared" si="0"/>
        <v>-0.20033429771611616</v>
      </c>
      <c r="F27" s="14">
        <f t="shared" si="1"/>
        <v>0.20033429771611616</v>
      </c>
      <c r="G27" s="5">
        <f t="shared" si="2"/>
        <v>24</v>
      </c>
      <c r="H27" s="19">
        <v>0.24649961565815848</v>
      </c>
      <c r="I27" s="14">
        <f t="shared" si="3"/>
        <v>0.40947462861007033</v>
      </c>
      <c r="J27" s="5">
        <f t="shared" si="4"/>
        <v>10</v>
      </c>
      <c r="K27" s="19">
        <f t="shared" si="5"/>
        <v>8.2031812155165931E-2</v>
      </c>
      <c r="L27" s="5">
        <f t="shared" si="6"/>
        <v>21</v>
      </c>
      <c r="M27" s="9">
        <f t="shared" si="7"/>
        <v>-1</v>
      </c>
      <c r="N27" s="9">
        <f t="shared" si="8"/>
        <v>-8.2031812155165931E-2</v>
      </c>
    </row>
    <row r="28" spans="1:14" x14ac:dyDescent="0.35">
      <c r="A28" s="5">
        <v>15</v>
      </c>
      <c r="B28" s="5" t="s">
        <v>68</v>
      </c>
      <c r="C28" s="19">
        <v>0.38373279917727687</v>
      </c>
      <c r="D28" s="19">
        <v>0.516147362439625</v>
      </c>
      <c r="E28" s="14">
        <f t="shared" si="0"/>
        <v>-0.256544105226997</v>
      </c>
      <c r="F28" s="14">
        <f t="shared" si="1"/>
        <v>0.256544105226997</v>
      </c>
      <c r="G28" s="5">
        <f t="shared" si="2"/>
        <v>26</v>
      </c>
      <c r="H28" s="19">
        <v>0.44901500737334005</v>
      </c>
      <c r="I28" s="14">
        <f t="shared" si="3"/>
        <v>0.74588454385065139</v>
      </c>
      <c r="J28" s="5">
        <f t="shared" si="4"/>
        <v>30</v>
      </c>
      <c r="K28" s="19">
        <f t="shared" si="5"/>
        <v>0.19135228290481218</v>
      </c>
      <c r="L28" s="5">
        <f t="shared" si="6"/>
        <v>31</v>
      </c>
      <c r="M28" s="9">
        <f t="shared" si="7"/>
        <v>-1</v>
      </c>
      <c r="N28" s="9">
        <f t="shared" si="8"/>
        <v>-0.19135228290481218</v>
      </c>
    </row>
    <row r="29" spans="1:14" x14ac:dyDescent="0.35">
      <c r="A29" s="5">
        <v>17</v>
      </c>
      <c r="B29" s="5" t="s">
        <v>69</v>
      </c>
      <c r="C29" s="19">
        <v>0.45114780612999422</v>
      </c>
      <c r="D29" s="19">
        <v>0.44803763516135359</v>
      </c>
      <c r="E29" s="14">
        <f t="shared" si="0"/>
        <v>6.9417627550876545E-3</v>
      </c>
      <c r="F29" s="14">
        <f t="shared" si="1"/>
        <v>6.9417627550876545E-3</v>
      </c>
      <c r="G29" s="5">
        <f t="shared" si="2"/>
        <v>2</v>
      </c>
      <c r="H29" s="19">
        <v>0.44964420089522711</v>
      </c>
      <c r="I29" s="14">
        <f t="shared" si="3"/>
        <v>0.74692973324378964</v>
      </c>
      <c r="J29" s="5">
        <f t="shared" si="4"/>
        <v>31</v>
      </c>
      <c r="K29" s="19">
        <f t="shared" si="5"/>
        <v>5.1850090028992962E-3</v>
      </c>
      <c r="L29" s="5">
        <f t="shared" si="6"/>
        <v>2</v>
      </c>
      <c r="M29" s="9">
        <f t="shared" si="7"/>
        <v>1</v>
      </c>
      <c r="N29" s="9">
        <f t="shared" si="8"/>
        <v>5.1850090028992962E-3</v>
      </c>
    </row>
    <row r="30" spans="1:14" x14ac:dyDescent="0.35">
      <c r="A30" s="5">
        <v>18</v>
      </c>
      <c r="B30" s="5" t="s">
        <v>70</v>
      </c>
      <c r="C30" s="19">
        <v>0.20543887476828404</v>
      </c>
      <c r="D30" s="19">
        <v>0.28707368381422094</v>
      </c>
      <c r="E30" s="14">
        <f t="shared" si="0"/>
        <v>-0.28436883507150962</v>
      </c>
      <c r="F30" s="14">
        <f t="shared" si="1"/>
        <v>0.28436883507150962</v>
      </c>
      <c r="G30" s="5">
        <f t="shared" si="2"/>
        <v>28</v>
      </c>
      <c r="H30" s="19">
        <v>0.24656410548202096</v>
      </c>
      <c r="I30" s="14">
        <f t="shared" si="3"/>
        <v>0.40958175634982241</v>
      </c>
      <c r="J30" s="5">
        <f t="shared" si="4"/>
        <v>11</v>
      </c>
      <c r="K30" s="19">
        <f t="shared" si="5"/>
        <v>0.11647228691974189</v>
      </c>
      <c r="L30" s="5">
        <f t="shared" si="6"/>
        <v>27</v>
      </c>
      <c r="M30" s="9">
        <f t="shared" si="7"/>
        <v>-1</v>
      </c>
      <c r="N30" s="9">
        <f t="shared" si="8"/>
        <v>-0.11647228691974189</v>
      </c>
    </row>
    <row r="31" spans="1:14" x14ac:dyDescent="0.35">
      <c r="A31" s="5">
        <v>19</v>
      </c>
      <c r="B31" s="5" t="s">
        <v>71</v>
      </c>
      <c r="C31" s="19">
        <v>0.20647669955331779</v>
      </c>
      <c r="D31" s="19">
        <v>0.25344181868798554</v>
      </c>
      <c r="E31" s="14">
        <f t="shared" si="0"/>
        <v>-0.18530927286505516</v>
      </c>
      <c r="F31" s="14">
        <f t="shared" si="1"/>
        <v>0.18530927286505516</v>
      </c>
      <c r="G31" s="5">
        <f t="shared" si="2"/>
        <v>20</v>
      </c>
      <c r="H31" s="19">
        <v>0.22968146295413183</v>
      </c>
      <c r="I31" s="14">
        <f t="shared" si="3"/>
        <v>0.38153703197730726</v>
      </c>
      <c r="J31" s="5">
        <f t="shared" si="4"/>
        <v>7</v>
      </c>
      <c r="K31" s="19">
        <f t="shared" si="5"/>
        <v>7.0702349966806105E-2</v>
      </c>
      <c r="L31" s="5">
        <f t="shared" si="6"/>
        <v>20</v>
      </c>
      <c r="M31" s="9">
        <f t="shared" si="7"/>
        <v>-1</v>
      </c>
      <c r="N31" s="9">
        <f t="shared" si="8"/>
        <v>-7.0702349966806105E-2</v>
      </c>
    </row>
    <row r="32" spans="1:14" x14ac:dyDescent="0.35">
      <c r="A32" s="5">
        <v>20</v>
      </c>
      <c r="B32" s="5" t="s">
        <v>72</v>
      </c>
      <c r="C32" s="19">
        <v>0.2391393331386964</v>
      </c>
      <c r="D32" s="19">
        <v>0.24567411328872252</v>
      </c>
      <c r="E32" s="14">
        <f t="shared" si="0"/>
        <v>-2.6599384292256625E-2</v>
      </c>
      <c r="F32" s="14">
        <f t="shared" si="1"/>
        <v>2.6599384292256625E-2</v>
      </c>
      <c r="G32" s="5">
        <f t="shared" si="2"/>
        <v>6</v>
      </c>
      <c r="H32" s="19">
        <v>0.24237267281468053</v>
      </c>
      <c r="I32" s="14">
        <f t="shared" si="3"/>
        <v>0.40261912750263001</v>
      </c>
      <c r="J32" s="5">
        <f t="shared" si="4"/>
        <v>8</v>
      </c>
      <c r="K32" s="19">
        <f t="shared" si="5"/>
        <v>1.0709420895855524E-2</v>
      </c>
      <c r="L32" s="5">
        <f t="shared" si="6"/>
        <v>3</v>
      </c>
      <c r="M32" s="9">
        <f t="shared" si="7"/>
        <v>-1</v>
      </c>
      <c r="N32" s="9">
        <f t="shared" si="8"/>
        <v>-1.0709420895855524E-2</v>
      </c>
    </row>
    <row r="33" spans="1:14" x14ac:dyDescent="0.35">
      <c r="A33" s="5">
        <v>23</v>
      </c>
      <c r="B33" s="5" t="s">
        <v>73</v>
      </c>
      <c r="C33" s="19">
        <v>0.27469015478790226</v>
      </c>
      <c r="D33" s="19">
        <v>0.23618933621177954</v>
      </c>
      <c r="E33" s="14">
        <f t="shared" si="0"/>
        <v>0.16300828476693335</v>
      </c>
      <c r="F33" s="14">
        <f t="shared" si="1"/>
        <v>0.16300828476693335</v>
      </c>
      <c r="G33" s="5">
        <f t="shared" si="2"/>
        <v>19</v>
      </c>
      <c r="H33" s="19">
        <v>0.25555052010640678</v>
      </c>
      <c r="I33" s="14">
        <f t="shared" si="3"/>
        <v>0.42450960433462193</v>
      </c>
      <c r="J33" s="5">
        <f t="shared" si="4"/>
        <v>13</v>
      </c>
      <c r="K33" s="19">
        <f t="shared" si="5"/>
        <v>6.9198582469676251E-2</v>
      </c>
      <c r="L33" s="5">
        <f t="shared" si="6"/>
        <v>19</v>
      </c>
      <c r="M33" s="9">
        <f t="shared" si="7"/>
        <v>1</v>
      </c>
      <c r="N33" s="9">
        <f t="shared" si="8"/>
        <v>6.9198582469676251E-2</v>
      </c>
    </row>
    <row r="34" spans="1:14" x14ac:dyDescent="0.35">
      <c r="A34" s="5">
        <v>25</v>
      </c>
      <c r="B34" s="5" t="s">
        <v>74</v>
      </c>
      <c r="C34" s="19">
        <v>0.27772382526967043</v>
      </c>
      <c r="D34" s="19">
        <v>0.34449049127260378</v>
      </c>
      <c r="E34" s="14">
        <f t="shared" si="0"/>
        <v>-0.19381279801450094</v>
      </c>
      <c r="F34" s="14">
        <f t="shared" si="1"/>
        <v>0.19381279801450094</v>
      </c>
      <c r="G34" s="5">
        <f t="shared" si="2"/>
        <v>23</v>
      </c>
      <c r="H34" s="19">
        <v>0.31067849364113698</v>
      </c>
      <c r="I34" s="14">
        <f t="shared" si="3"/>
        <v>0.51608583835384247</v>
      </c>
      <c r="J34" s="5">
        <f t="shared" si="4"/>
        <v>25</v>
      </c>
      <c r="K34" s="19">
        <f t="shared" si="5"/>
        <v>0.10002404034701765</v>
      </c>
      <c r="L34" s="5">
        <f t="shared" si="6"/>
        <v>25</v>
      </c>
      <c r="M34" s="9">
        <f t="shared" si="7"/>
        <v>-1</v>
      </c>
      <c r="N34" s="9">
        <f t="shared" si="8"/>
        <v>-0.10002404034701765</v>
      </c>
    </row>
    <row r="35" spans="1:14" x14ac:dyDescent="0.35">
      <c r="A35" s="5">
        <v>27</v>
      </c>
      <c r="B35" s="5" t="s">
        <v>75</v>
      </c>
      <c r="C35" s="19">
        <v>0.15205168405687408</v>
      </c>
      <c r="D35" s="19">
        <v>0.21138791762108888</v>
      </c>
      <c r="E35" s="14">
        <f t="shared" si="0"/>
        <v>-0.2806983210392115</v>
      </c>
      <c r="F35" s="14">
        <f t="shared" si="1"/>
        <v>0.2806983210392115</v>
      </c>
      <c r="G35" s="5">
        <f t="shared" si="2"/>
        <v>27</v>
      </c>
      <c r="H35" s="19">
        <v>0.18134506715755294</v>
      </c>
      <c r="I35" s="14">
        <f t="shared" si="3"/>
        <v>0.30124267669278848</v>
      </c>
      <c r="J35" s="5">
        <f t="shared" si="4"/>
        <v>4</v>
      </c>
      <c r="K35" s="19">
        <f t="shared" si="5"/>
        <v>8.4558313573023736E-2</v>
      </c>
      <c r="L35" s="5">
        <f t="shared" si="6"/>
        <v>23</v>
      </c>
      <c r="M35" s="9">
        <f t="shared" si="7"/>
        <v>-1</v>
      </c>
      <c r="N35" s="9">
        <f t="shared" si="8"/>
        <v>-8.4558313573023736E-2</v>
      </c>
    </row>
    <row r="36" spans="1:14" x14ac:dyDescent="0.35">
      <c r="A36" s="5">
        <v>41</v>
      </c>
      <c r="B36" s="5" t="s">
        <v>76</v>
      </c>
      <c r="C36" s="19">
        <v>0.30086961575872989</v>
      </c>
      <c r="D36" s="19">
        <v>0.27955519662048828</v>
      </c>
      <c r="E36" s="14">
        <f t="shared" si="0"/>
        <v>7.6244045526283388E-2</v>
      </c>
      <c r="F36" s="14">
        <f t="shared" si="1"/>
        <v>7.6244045526283388E-2</v>
      </c>
      <c r="G36" s="5">
        <f t="shared" si="2"/>
        <v>12</v>
      </c>
      <c r="H36" s="19">
        <v>0.29026255020554542</v>
      </c>
      <c r="I36" s="14">
        <f t="shared" si="3"/>
        <v>0.48217174549129493</v>
      </c>
      <c r="J36" s="5">
        <f t="shared" si="4"/>
        <v>20</v>
      </c>
      <c r="K36" s="19">
        <f t="shared" si="5"/>
        <v>3.6762724514725821E-2</v>
      </c>
      <c r="L36" s="5">
        <f t="shared" si="6"/>
        <v>12</v>
      </c>
      <c r="M36" s="9">
        <f t="shared" si="7"/>
        <v>1</v>
      </c>
      <c r="N36" s="9">
        <f t="shared" si="8"/>
        <v>3.6762724514725821E-2</v>
      </c>
    </row>
    <row r="37" spans="1:14" x14ac:dyDescent="0.35">
      <c r="A37" s="5">
        <v>44</v>
      </c>
      <c r="B37" s="5" t="s">
        <v>77</v>
      </c>
      <c r="C37" s="19">
        <v>0.18921074021944584</v>
      </c>
      <c r="D37" s="19">
        <v>0.23438439040025641</v>
      </c>
      <c r="E37" s="14">
        <f t="shared" si="0"/>
        <v>-0.1927331854466412</v>
      </c>
      <c r="F37" s="14">
        <f t="shared" si="1"/>
        <v>0.1927331854466412</v>
      </c>
      <c r="G37" s="5">
        <f t="shared" si="2"/>
        <v>22</v>
      </c>
      <c r="H37" s="19">
        <v>0.21138094680967162</v>
      </c>
      <c r="I37" s="14">
        <f t="shared" si="3"/>
        <v>0.35113699653864178</v>
      </c>
      <c r="J37" s="5">
        <f t="shared" si="4"/>
        <v>5</v>
      </c>
      <c r="K37" s="19">
        <f t="shared" si="5"/>
        <v>6.7675751871058648E-2</v>
      </c>
      <c r="L37" s="5">
        <f t="shared" si="6"/>
        <v>18</v>
      </c>
      <c r="M37" s="9">
        <f t="shared" si="7"/>
        <v>-1</v>
      </c>
      <c r="N37" s="9">
        <f t="shared" si="8"/>
        <v>-6.7675751871058648E-2</v>
      </c>
    </row>
    <row r="38" spans="1:14" x14ac:dyDescent="0.35">
      <c r="A38" s="5">
        <v>47</v>
      </c>
      <c r="B38" s="5" t="s">
        <v>78</v>
      </c>
      <c r="C38" s="19">
        <v>0.2274770627295081</v>
      </c>
      <c r="D38" s="19">
        <v>0.26293319599365711</v>
      </c>
      <c r="E38" s="14">
        <f t="shared" si="0"/>
        <v>-0.13484844745508795</v>
      </c>
      <c r="F38" s="14">
        <f t="shared" si="1"/>
        <v>0.13484844745508795</v>
      </c>
      <c r="G38" s="5">
        <f t="shared" si="2"/>
        <v>18</v>
      </c>
      <c r="H38" s="19">
        <v>0.24519665177875949</v>
      </c>
      <c r="I38" s="14">
        <f t="shared" si="3"/>
        <v>0.40731020068922064</v>
      </c>
      <c r="J38" s="5">
        <f t="shared" si="4"/>
        <v>9</v>
      </c>
      <c r="K38" s="19">
        <f t="shared" si="5"/>
        <v>5.4925148195561699E-2</v>
      </c>
      <c r="L38" s="5">
        <f t="shared" si="6"/>
        <v>17</v>
      </c>
      <c r="M38" s="9">
        <f t="shared" si="7"/>
        <v>-1</v>
      </c>
      <c r="N38" s="9">
        <f t="shared" si="8"/>
        <v>-5.4925148195561699E-2</v>
      </c>
    </row>
    <row r="39" spans="1:14" x14ac:dyDescent="0.35">
      <c r="A39" s="5">
        <v>50</v>
      </c>
      <c r="B39" s="5" t="s">
        <v>79</v>
      </c>
      <c r="C39" s="19">
        <v>0.24209794126414871</v>
      </c>
      <c r="D39" s="19">
        <v>0.29983134486851148</v>
      </c>
      <c r="E39" s="14">
        <f t="shared" si="0"/>
        <v>-0.1925529288129674</v>
      </c>
      <c r="F39" s="14">
        <f t="shared" si="1"/>
        <v>0.1925529288129674</v>
      </c>
      <c r="G39" s="5">
        <f t="shared" si="2"/>
        <v>21</v>
      </c>
      <c r="H39" s="19">
        <v>0.27114139754536232</v>
      </c>
      <c r="I39" s="14">
        <f t="shared" si="3"/>
        <v>0.45040850373848451</v>
      </c>
      <c r="J39" s="5">
        <f t="shared" si="4"/>
        <v>17</v>
      </c>
      <c r="K39" s="19">
        <f t="shared" si="5"/>
        <v>8.6727476557111563E-2</v>
      </c>
      <c r="L39" s="5">
        <f t="shared" si="6"/>
        <v>24</v>
      </c>
      <c r="M39" s="9">
        <f t="shared" si="7"/>
        <v>-1</v>
      </c>
      <c r="N39" s="9">
        <f t="shared" si="8"/>
        <v>-8.6727476557111563E-2</v>
      </c>
    </row>
    <row r="40" spans="1:14" x14ac:dyDescent="0.35">
      <c r="A40" s="5">
        <v>52</v>
      </c>
      <c r="B40" s="5" t="s">
        <v>80</v>
      </c>
      <c r="C40" s="19">
        <v>0.35942995103200315</v>
      </c>
      <c r="D40" s="19">
        <v>0.33262801626235367</v>
      </c>
      <c r="E40" s="14">
        <f t="shared" si="0"/>
        <v>8.057629982830429E-2</v>
      </c>
      <c r="F40" s="14">
        <f t="shared" si="1"/>
        <v>8.057629982830429E-2</v>
      </c>
      <c r="G40" s="5">
        <f t="shared" si="2"/>
        <v>14</v>
      </c>
      <c r="H40" s="19">
        <v>0.34635838205046532</v>
      </c>
      <c r="I40" s="14">
        <f t="shared" si="3"/>
        <v>0.57535574437884573</v>
      </c>
      <c r="J40" s="5">
        <f t="shared" si="4"/>
        <v>26</v>
      </c>
      <c r="K40" s="19">
        <f t="shared" si="5"/>
        <v>4.6360036967007072E-2</v>
      </c>
      <c r="L40" s="5">
        <f t="shared" si="6"/>
        <v>14</v>
      </c>
      <c r="M40" s="9">
        <f t="shared" si="7"/>
        <v>1</v>
      </c>
      <c r="N40" s="9">
        <f t="shared" si="8"/>
        <v>4.6360036967007072E-2</v>
      </c>
    </row>
    <row r="41" spans="1:14" ht="13.9" customHeight="1" x14ac:dyDescent="0.35">
      <c r="A41" s="5">
        <v>54</v>
      </c>
      <c r="B41" s="5" t="s">
        <v>81</v>
      </c>
      <c r="C41" s="19">
        <v>0.25123533824611904</v>
      </c>
      <c r="D41" s="19">
        <v>0.32278187198978703</v>
      </c>
      <c r="E41" s="14">
        <f t="shared" si="0"/>
        <v>-0.22165598489970884</v>
      </c>
      <c r="F41" s="14">
        <f t="shared" si="1"/>
        <v>0.22165598489970884</v>
      </c>
      <c r="G41" s="5">
        <f t="shared" si="2"/>
        <v>25</v>
      </c>
      <c r="H41" s="19">
        <v>0.28648431334594021</v>
      </c>
      <c r="I41" s="14">
        <f t="shared" si="3"/>
        <v>0.47589549986406765</v>
      </c>
      <c r="J41" s="5">
        <f t="shared" si="4"/>
        <v>18</v>
      </c>
      <c r="K41" s="19">
        <f t="shared" si="5"/>
        <v>0.10548508573170917</v>
      </c>
      <c r="L41" s="5">
        <f t="shared" si="6"/>
        <v>26</v>
      </c>
      <c r="M41" s="9">
        <f t="shared" si="7"/>
        <v>-1</v>
      </c>
      <c r="N41" s="9">
        <f t="shared" si="8"/>
        <v>-0.10548508573170917</v>
      </c>
    </row>
    <row r="42" spans="1:14" x14ac:dyDescent="0.35">
      <c r="A42" s="5">
        <v>63</v>
      </c>
      <c r="B42" s="5" t="s">
        <v>82</v>
      </c>
      <c r="C42" s="19">
        <v>0.60652427130933428</v>
      </c>
      <c r="D42" s="19">
        <v>0.59711013529551393</v>
      </c>
      <c r="E42" s="14">
        <f t="shared" si="0"/>
        <v>1.5766163488685769E-2</v>
      </c>
      <c r="F42" s="14">
        <f t="shared" si="1"/>
        <v>1.5766163488685769E-2</v>
      </c>
      <c r="G42" s="5">
        <f t="shared" si="2"/>
        <v>3</v>
      </c>
      <c r="H42" s="19">
        <v>0.60198996087958412</v>
      </c>
      <c r="I42" s="14">
        <f t="shared" si="3"/>
        <v>1</v>
      </c>
      <c r="J42" s="5">
        <f t="shared" si="4"/>
        <v>33</v>
      </c>
      <c r="K42" s="19">
        <f t="shared" si="5"/>
        <v>1.5766163488685769E-2</v>
      </c>
      <c r="L42" s="5">
        <f t="shared" si="6"/>
        <v>5</v>
      </c>
      <c r="M42" s="9">
        <f t="shared" si="7"/>
        <v>1</v>
      </c>
      <c r="N42" s="9">
        <f t="shared" si="8"/>
        <v>1.5766163488685769E-2</v>
      </c>
    </row>
    <row r="43" spans="1:14" x14ac:dyDescent="0.35">
      <c r="A43" s="5">
        <v>66</v>
      </c>
      <c r="B43" s="5" t="s">
        <v>83</v>
      </c>
      <c r="C43" s="19">
        <v>0.51888300076155447</v>
      </c>
      <c r="D43" s="19">
        <v>0.52883785183906062</v>
      </c>
      <c r="E43" s="14">
        <f t="shared" si="0"/>
        <v>-1.8824013906885925E-2</v>
      </c>
      <c r="F43" s="14">
        <f t="shared" si="1"/>
        <v>1.8824013906885925E-2</v>
      </c>
      <c r="G43" s="5">
        <f t="shared" si="2"/>
        <v>4</v>
      </c>
      <c r="H43" s="19">
        <v>0.52363684341815286</v>
      </c>
      <c r="I43" s="14">
        <f t="shared" si="3"/>
        <v>0.8698431492994545</v>
      </c>
      <c r="J43" s="5">
        <f t="shared" si="4"/>
        <v>32</v>
      </c>
      <c r="K43" s="19">
        <f t="shared" si="5"/>
        <v>1.6373939539222383E-2</v>
      </c>
      <c r="L43" s="5">
        <f t="shared" si="6"/>
        <v>6</v>
      </c>
      <c r="M43" s="9">
        <f t="shared" si="7"/>
        <v>-1</v>
      </c>
      <c r="N43" s="9">
        <f t="shared" si="8"/>
        <v>-1.6373939539222383E-2</v>
      </c>
    </row>
    <row r="44" spans="1:14" x14ac:dyDescent="0.35">
      <c r="A44" s="5">
        <v>68</v>
      </c>
      <c r="B44" s="5" t="s">
        <v>84</v>
      </c>
      <c r="C44" s="19">
        <v>0.29510742077790986</v>
      </c>
      <c r="D44" s="19">
        <v>0.47441818124525142</v>
      </c>
      <c r="E44" s="14">
        <f t="shared" si="0"/>
        <v>-0.37795929320560023</v>
      </c>
      <c r="F44" s="14">
        <f t="shared" si="1"/>
        <v>0.37795929320560023</v>
      </c>
      <c r="G44" s="5">
        <f t="shared" si="2"/>
        <v>30</v>
      </c>
      <c r="H44" s="19">
        <v>0.3828303581904714</v>
      </c>
      <c r="I44" s="14">
        <f t="shared" si="3"/>
        <v>0.63594143269616554</v>
      </c>
      <c r="J44" s="5">
        <f t="shared" si="4"/>
        <v>27</v>
      </c>
      <c r="K44" s="19">
        <f t="shared" si="5"/>
        <v>0.24035997442199952</v>
      </c>
      <c r="L44" s="5">
        <f t="shared" si="6"/>
        <v>32</v>
      </c>
      <c r="M44" s="9">
        <f t="shared" si="7"/>
        <v>-1</v>
      </c>
      <c r="N44" s="9">
        <f t="shared" si="8"/>
        <v>-0.24035997442199952</v>
      </c>
    </row>
    <row r="45" spans="1:14" x14ac:dyDescent="0.35">
      <c r="A45" s="5">
        <v>70</v>
      </c>
      <c r="B45" s="5" t="s">
        <v>85</v>
      </c>
      <c r="C45" s="19">
        <v>0.24956020128462136</v>
      </c>
      <c r="D45" s="19">
        <v>0.2662157933027422</v>
      </c>
      <c r="E45" s="14">
        <f t="shared" si="0"/>
        <v>-6.2564252148556779E-2</v>
      </c>
      <c r="F45" s="14">
        <f t="shared" si="1"/>
        <v>6.2564252148556779E-2</v>
      </c>
      <c r="G45" s="5">
        <f t="shared" si="2"/>
        <v>8</v>
      </c>
      <c r="H45" s="19">
        <v>0.25791535075468275</v>
      </c>
      <c r="I45" s="14">
        <f t="shared" si="3"/>
        <v>0.42843795995839451</v>
      </c>
      <c r="J45" s="5">
        <f t="shared" si="4"/>
        <v>14</v>
      </c>
      <c r="K45" s="19">
        <f t="shared" si="5"/>
        <v>2.6804900556850267E-2</v>
      </c>
      <c r="L45" s="5">
        <f t="shared" si="6"/>
        <v>8</v>
      </c>
      <c r="M45" s="9">
        <f t="shared" si="7"/>
        <v>-1</v>
      </c>
      <c r="N45" s="9">
        <f t="shared" si="8"/>
        <v>-2.6804900556850267E-2</v>
      </c>
    </row>
    <row r="46" spans="1:14" x14ac:dyDescent="0.35">
      <c r="A46" s="5">
        <v>73</v>
      </c>
      <c r="B46" s="5" t="s">
        <v>86</v>
      </c>
      <c r="C46" s="19">
        <v>0.43499624255737329</v>
      </c>
      <c r="D46" s="19">
        <v>0.40689983753599213</v>
      </c>
      <c r="E46" s="14">
        <f t="shared" si="0"/>
        <v>6.9049929318037426E-2</v>
      </c>
      <c r="F46" s="14">
        <f t="shared" si="1"/>
        <v>6.9049929318037426E-2</v>
      </c>
      <c r="G46" s="5">
        <f t="shared" si="2"/>
        <v>10</v>
      </c>
      <c r="H46" s="19">
        <v>0.42111358222900686</v>
      </c>
      <c r="I46" s="14">
        <f t="shared" si="3"/>
        <v>0.69953588862795357</v>
      </c>
      <c r="J46" s="5">
        <f t="shared" si="4"/>
        <v>29</v>
      </c>
      <c r="K46" s="19">
        <f t="shared" si="5"/>
        <v>4.8302903665190695E-2</v>
      </c>
      <c r="L46" s="5">
        <f t="shared" si="6"/>
        <v>15</v>
      </c>
      <c r="M46" s="9">
        <f t="shared" si="7"/>
        <v>1</v>
      </c>
      <c r="N46" s="9">
        <f t="shared" si="8"/>
        <v>4.8302903665190695E-2</v>
      </c>
    </row>
    <row r="47" spans="1:14" x14ac:dyDescent="0.35">
      <c r="A47" s="5">
        <v>76</v>
      </c>
      <c r="B47" s="5" t="s">
        <v>87</v>
      </c>
      <c r="C47" s="19">
        <v>0.36963205146200179</v>
      </c>
      <c r="D47" s="19">
        <v>0.42383278681210823</v>
      </c>
      <c r="E47" s="14">
        <f t="shared" si="0"/>
        <v>-0.12788235605315379</v>
      </c>
      <c r="F47" s="14">
        <f t="shared" si="1"/>
        <v>0.12788235605315379</v>
      </c>
      <c r="G47" s="5">
        <f t="shared" si="2"/>
        <v>17</v>
      </c>
      <c r="H47" s="19">
        <v>0.39536850333242257</v>
      </c>
      <c r="I47" s="14">
        <f t="shared" si="3"/>
        <v>0.65676926365140498</v>
      </c>
      <c r="J47" s="5">
        <f t="shared" si="4"/>
        <v>28</v>
      </c>
      <c r="K47" s="19">
        <f t="shared" si="5"/>
        <v>8.3989200819036602E-2</v>
      </c>
      <c r="L47" s="5">
        <f t="shared" si="6"/>
        <v>22</v>
      </c>
      <c r="M47" s="9">
        <f t="shared" si="7"/>
        <v>-1</v>
      </c>
      <c r="N47" s="9">
        <f t="shared" si="8"/>
        <v>-8.3989200819036602E-2</v>
      </c>
    </row>
    <row r="48" spans="1:14" x14ac:dyDescent="0.35">
      <c r="A48" s="5">
        <v>81</v>
      </c>
      <c r="B48" s="5" t="s">
        <v>88</v>
      </c>
      <c r="C48" s="19">
        <v>0.27324181900982369</v>
      </c>
      <c r="D48" s="19">
        <v>0.25338167075975521</v>
      </c>
      <c r="E48" s="14">
        <f t="shared" si="0"/>
        <v>7.83803666244626E-2</v>
      </c>
      <c r="F48" s="14">
        <f t="shared" si="1"/>
        <v>7.83803666244626E-2</v>
      </c>
      <c r="G48" s="5">
        <f t="shared" si="2"/>
        <v>13</v>
      </c>
      <c r="H48" s="19">
        <v>0.26330503075142703</v>
      </c>
      <c r="I48" s="14">
        <f t="shared" si="3"/>
        <v>0.43739106606811978</v>
      </c>
      <c r="J48" s="5">
        <f t="shared" si="4"/>
        <v>16</v>
      </c>
      <c r="K48" s="19">
        <f t="shared" si="5"/>
        <v>3.4282872116683773E-2</v>
      </c>
      <c r="L48" s="5">
        <f t="shared" si="6"/>
        <v>10</v>
      </c>
      <c r="M48" s="9">
        <f t="shared" si="7"/>
        <v>1</v>
      </c>
      <c r="N48" s="9">
        <f t="shared" si="8"/>
        <v>3.4282872116683773E-2</v>
      </c>
    </row>
    <row r="49" spans="1:25" x14ac:dyDescent="0.35">
      <c r="A49" s="5">
        <v>85</v>
      </c>
      <c r="B49" s="5" t="s">
        <v>89</v>
      </c>
      <c r="C49" s="19">
        <v>0.21416458329691077</v>
      </c>
      <c r="D49" s="19">
        <v>0.30279828875709952</v>
      </c>
      <c r="E49" s="14">
        <f t="shared" si="0"/>
        <v>-0.29271534467385796</v>
      </c>
      <c r="F49" s="14">
        <f t="shared" si="1"/>
        <v>0.29271534467385796</v>
      </c>
      <c r="G49" s="5">
        <f t="shared" si="2"/>
        <v>29</v>
      </c>
      <c r="H49" s="19">
        <v>0.25871083737523726</v>
      </c>
      <c r="I49" s="14">
        <f t="shared" si="3"/>
        <v>0.42975938834133998</v>
      </c>
      <c r="J49" s="5">
        <f t="shared" si="4"/>
        <v>15</v>
      </c>
      <c r="K49" s="19">
        <f t="shared" si="5"/>
        <v>0.1257971674851617</v>
      </c>
      <c r="L49" s="5">
        <f t="shared" si="6"/>
        <v>28</v>
      </c>
      <c r="M49" s="9">
        <f t="shared" si="7"/>
        <v>-1</v>
      </c>
      <c r="N49" s="9">
        <f t="shared" si="8"/>
        <v>-0.1257971674851617</v>
      </c>
    </row>
    <row r="50" spans="1:25" x14ac:dyDescent="0.35">
      <c r="A50" s="5">
        <v>86</v>
      </c>
      <c r="B50" s="5" t="s">
        <v>90</v>
      </c>
      <c r="C50" s="19">
        <v>0.21221960484709579</v>
      </c>
      <c r="D50" s="19">
        <v>0.22268054355260297</v>
      </c>
      <c r="E50" s="14">
        <f t="shared" si="0"/>
        <v>-4.6977335956771796E-2</v>
      </c>
      <c r="F50" s="14">
        <f t="shared" si="1"/>
        <v>4.6977335956771796E-2</v>
      </c>
      <c r="G50" s="5">
        <f t="shared" si="2"/>
        <v>7</v>
      </c>
      <c r="H50" s="19">
        <v>0.21745183574430846</v>
      </c>
      <c r="I50" s="14">
        <f t="shared" si="3"/>
        <v>0.36122169782795643</v>
      </c>
      <c r="J50" s="5">
        <f t="shared" si="4"/>
        <v>6</v>
      </c>
      <c r="K50" s="19">
        <f t="shared" si="5"/>
        <v>1.6969233053739416E-2</v>
      </c>
      <c r="L50" s="5">
        <f t="shared" si="6"/>
        <v>7</v>
      </c>
      <c r="M50" s="9">
        <f t="shared" si="7"/>
        <v>-1</v>
      </c>
      <c r="N50" s="9">
        <f t="shared" si="8"/>
        <v>-1.6969233053739416E-2</v>
      </c>
    </row>
    <row r="51" spans="1:25" ht="13.9" customHeight="1" x14ac:dyDescent="0.35">
      <c r="A51" s="5">
        <v>88</v>
      </c>
      <c r="B51" s="5" t="s">
        <v>91</v>
      </c>
      <c r="C51" s="19">
        <v>0.27713625866050812</v>
      </c>
      <c r="D51" s="19">
        <v>0.30221625251846879</v>
      </c>
      <c r="E51" s="14">
        <f t="shared" si="0"/>
        <v>-8.2986913010007629E-2</v>
      </c>
      <c r="F51" s="14">
        <f t="shared" si="1"/>
        <v>8.2986913010007629E-2</v>
      </c>
      <c r="G51" s="5">
        <f t="shared" si="2"/>
        <v>15</v>
      </c>
      <c r="H51" s="19">
        <v>0.28913340293952289</v>
      </c>
      <c r="I51" s="14">
        <f t="shared" si="3"/>
        <v>0.48029605430140748</v>
      </c>
      <c r="J51" s="5">
        <f t="shared" si="4"/>
        <v>19</v>
      </c>
      <c r="K51" s="19">
        <f t="shared" si="5"/>
        <v>3.9858286877360802E-2</v>
      </c>
      <c r="L51" s="5">
        <f t="shared" si="6"/>
        <v>13</v>
      </c>
      <c r="M51" s="9">
        <f t="shared" si="7"/>
        <v>-1</v>
      </c>
      <c r="N51" s="9">
        <f t="shared" si="8"/>
        <v>-3.9858286877360802E-2</v>
      </c>
    </row>
    <row r="52" spans="1:25" x14ac:dyDescent="0.35">
      <c r="A52" s="5">
        <v>91</v>
      </c>
      <c r="B52" s="5" t="s">
        <v>92</v>
      </c>
      <c r="C52" s="19">
        <v>0.29474614987841719</v>
      </c>
      <c r="D52" s="19">
        <v>0.3257556367359285</v>
      </c>
      <c r="E52" s="14">
        <f t="shared" si="0"/>
        <v>-9.519247976251885E-2</v>
      </c>
      <c r="F52" s="14">
        <f t="shared" si="1"/>
        <v>9.519247976251885E-2</v>
      </c>
      <c r="G52" s="5">
        <f t="shared" si="2"/>
        <v>16</v>
      </c>
      <c r="H52" s="19">
        <v>0.31067033098339109</v>
      </c>
      <c r="I52" s="14">
        <f t="shared" si="3"/>
        <v>0.51607227889558505</v>
      </c>
      <c r="J52" s="5">
        <f t="shared" si="4"/>
        <v>24</v>
      </c>
      <c r="K52" s="19">
        <f t="shared" si="5"/>
        <v>4.9126199964764965E-2</v>
      </c>
      <c r="L52" s="5">
        <f t="shared" si="6"/>
        <v>16</v>
      </c>
      <c r="M52" s="9">
        <f t="shared" si="7"/>
        <v>-1</v>
      </c>
      <c r="N52" s="9">
        <f t="shared" si="8"/>
        <v>-4.9126199964764965E-2</v>
      </c>
    </row>
    <row r="53" spans="1:25" x14ac:dyDescent="0.35">
      <c r="A53" s="5">
        <v>94</v>
      </c>
      <c r="B53" s="5" t="s">
        <v>93</v>
      </c>
      <c r="C53" s="19">
        <v>3.765627353517096E-2</v>
      </c>
      <c r="D53" s="19">
        <v>0.21026809181706677</v>
      </c>
      <c r="E53" s="14">
        <f t="shared" si="0"/>
        <v>-0.82091303911231617</v>
      </c>
      <c r="F53" s="14">
        <f t="shared" si="1"/>
        <v>0.82091303911231617</v>
      </c>
      <c r="G53" s="5">
        <f t="shared" si="2"/>
        <v>32</v>
      </c>
      <c r="H53" s="19">
        <v>0.12706249659654029</v>
      </c>
      <c r="I53" s="14">
        <f t="shared" si="3"/>
        <v>0.21107078996946357</v>
      </c>
      <c r="J53" s="5">
        <f t="shared" si="4"/>
        <v>2</v>
      </c>
      <c r="K53" s="19">
        <f t="shared" si="5"/>
        <v>0.17327076366166971</v>
      </c>
      <c r="L53" s="5">
        <f t="shared" si="6"/>
        <v>29</v>
      </c>
      <c r="M53" s="9">
        <f t="shared" si="7"/>
        <v>-1</v>
      </c>
      <c r="N53" s="9">
        <f t="shared" si="8"/>
        <v>-0.17327076366166971</v>
      </c>
    </row>
    <row r="54" spans="1:25" x14ac:dyDescent="0.35">
      <c r="A54" s="5">
        <v>95</v>
      </c>
      <c r="B54" s="5" t="s">
        <v>94</v>
      </c>
      <c r="C54" s="19">
        <v>0.24478714644947369</v>
      </c>
      <c r="D54" s="19">
        <v>0.26163258734503297</v>
      </c>
      <c r="E54" s="14">
        <f t="shared" si="0"/>
        <v>-6.4385866709119208E-2</v>
      </c>
      <c r="F54" s="14">
        <f t="shared" si="1"/>
        <v>6.4385866709119208E-2</v>
      </c>
      <c r="G54" s="5">
        <f t="shared" si="2"/>
        <v>9</v>
      </c>
      <c r="H54" s="19">
        <v>0.25363276089828268</v>
      </c>
      <c r="I54" s="14">
        <f t="shared" si="3"/>
        <v>0.4213239046838802</v>
      </c>
      <c r="J54" s="5">
        <f t="shared" si="4"/>
        <v>12</v>
      </c>
      <c r="K54" s="19">
        <f t="shared" si="5"/>
        <v>2.7127304768341957E-2</v>
      </c>
      <c r="L54" s="5">
        <f t="shared" si="6"/>
        <v>9</v>
      </c>
      <c r="M54" s="9">
        <f t="shared" si="7"/>
        <v>-1</v>
      </c>
      <c r="N54" s="9">
        <f t="shared" si="8"/>
        <v>-2.7127304768341957E-2</v>
      </c>
    </row>
    <row r="55" spans="1:25" x14ac:dyDescent="0.35">
      <c r="A55" s="5">
        <v>97</v>
      </c>
      <c r="B55" s="5" t="s">
        <v>95</v>
      </c>
      <c r="C55" s="19">
        <v>0.13789933348655481</v>
      </c>
      <c r="D55" s="19">
        <v>4.1974479516454E-2</v>
      </c>
      <c r="E55" s="14">
        <f t="shared" si="0"/>
        <v>2.2853137209836816</v>
      </c>
      <c r="F55" s="14">
        <f t="shared" si="1"/>
        <v>2.2853137209836816</v>
      </c>
      <c r="G55" s="5">
        <f t="shared" si="2"/>
        <v>33</v>
      </c>
      <c r="H55" s="19">
        <v>8.7759713903332676E-2</v>
      </c>
      <c r="I55" s="14">
        <f t="shared" si="3"/>
        <v>0.14578268676624531</v>
      </c>
      <c r="J55" s="5">
        <f t="shared" si="4"/>
        <v>1</v>
      </c>
      <c r="K55" s="19">
        <f t="shared" si="5"/>
        <v>0.33315917434876657</v>
      </c>
      <c r="L55" s="5">
        <f t="shared" si="6"/>
        <v>33</v>
      </c>
      <c r="M55" s="9">
        <f t="shared" si="7"/>
        <v>1</v>
      </c>
      <c r="N55" s="9">
        <f t="shared" si="8"/>
        <v>0.33315917434876657</v>
      </c>
    </row>
    <row r="56" spans="1:25" x14ac:dyDescent="0.35">
      <c r="A56" s="5">
        <v>99</v>
      </c>
      <c r="B56" s="5" t="s">
        <v>96</v>
      </c>
      <c r="C56" s="19">
        <v>8.6727260112398522E-2</v>
      </c>
      <c r="D56" s="19">
        <v>0.2370042660767894</v>
      </c>
      <c r="E56" s="14">
        <f t="shared" si="0"/>
        <v>-0.63406878049908644</v>
      </c>
      <c r="F56" s="14">
        <f t="shared" si="1"/>
        <v>0.63406878049908644</v>
      </c>
      <c r="G56" s="5">
        <f t="shared" si="2"/>
        <v>31</v>
      </c>
      <c r="H56" s="19">
        <v>0.16536852375518843</v>
      </c>
      <c r="I56" s="14">
        <f t="shared" si="3"/>
        <v>0.27470312547000603</v>
      </c>
      <c r="J56" s="5">
        <f t="shared" si="4"/>
        <v>3</v>
      </c>
      <c r="K56" s="19">
        <f t="shared" si="5"/>
        <v>0.17418067576605425</v>
      </c>
      <c r="L56" s="5">
        <f t="shared" si="6"/>
        <v>30</v>
      </c>
      <c r="M56" s="9">
        <f t="shared" si="7"/>
        <v>-1</v>
      </c>
      <c r="N56" s="9">
        <f t="shared" si="8"/>
        <v>-0.17418067576605425</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0.27629459644256987</v>
      </c>
      <c r="D58" s="22">
        <f>AVERAGE(D24:D56)</f>
        <v>0.31274481360489115</v>
      </c>
      <c r="E58" s="22">
        <f>AVERAGE(E24:E56)</f>
        <v>-6.4327596425179503E-2</v>
      </c>
      <c r="F58" s="22">
        <f>AVERAGE(F24:F56)</f>
        <v>0.23252641904890534</v>
      </c>
      <c r="G58" s="20" t="s">
        <v>99</v>
      </c>
      <c r="H58" s="22">
        <f>AVERAGE(H24:H56)</f>
        <v>0.29448903656006198</v>
      </c>
      <c r="I58" s="22">
        <f>AVERAGE(I24:I56)</f>
        <v>0.48919260402578135</v>
      </c>
      <c r="J58" s="20" t="s">
        <v>99</v>
      </c>
      <c r="K58" s="22">
        <f>AVERAGE(K24:K56)</f>
        <v>7.8354573924771201E-2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0.11411825657907998</v>
      </c>
      <c r="D59" s="22">
        <f>_xlfn.STDEV.S(D24:D56)</f>
        <v>0.1088290196191438</v>
      </c>
      <c r="E59" s="22">
        <f>_xlfn.STDEV.S(E24:E56)</f>
        <v>0.46667733256415894</v>
      </c>
      <c r="F59" s="22">
        <f>_xlfn.STDEV.S(F24:F56)</f>
        <v>0.40779518000909348</v>
      </c>
      <c r="G59" s="20" t="s">
        <v>99</v>
      </c>
      <c r="H59" s="22">
        <f>_xlfn.STDEV.S(H24:H56)</f>
        <v>0.10708032966619571</v>
      </c>
      <c r="I59" s="22">
        <f>_xlfn.STDEV.S(I24:I56)</f>
        <v>0.17787726810217494</v>
      </c>
      <c r="J59" s="20" t="s">
        <v>99</v>
      </c>
      <c r="K59" s="22">
        <f>_xlfn.STDEV.S(K24:K56)</f>
        <v>7.3820316362496405E-2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1.3022976484648729E-2</v>
      </c>
      <c r="D60" s="22">
        <f>_xlfn.VAR.S(D24:D56)</f>
        <v>1.1843755511263987E-2</v>
      </c>
      <c r="E60" s="22">
        <f>_xlfn.VAR.S(E24:E56)</f>
        <v>0.21778773272919863</v>
      </c>
      <c r="F60" s="22">
        <f>_xlfn.VAR.S(F24:F56)</f>
        <v>0.16629690883864895</v>
      </c>
      <c r="G60" s="20" t="s">
        <v>99</v>
      </c>
      <c r="H60" s="22">
        <f>_xlfn.VAR.S(H24:H56)</f>
        <v>1.1466197001421152E-2</v>
      </c>
      <c r="I60" s="22">
        <f>_xlfn.VAR.S(I24:I56)</f>
        <v>3.1640322507493018E-2</v>
      </c>
      <c r="J60" s="20" t="s">
        <v>99</v>
      </c>
      <c r="K60" s="22">
        <f>_xlfn.VAR.S(K24:K56)</f>
        <v>5.4494391078590554E-3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0.60652427130933428</v>
      </c>
      <c r="D61" s="22">
        <f>MAX(D24:D56)</f>
        <v>0.59711013529551393</v>
      </c>
      <c r="E61" s="22">
        <f>MAX(E24:E56)</f>
        <v>2.2853137209836816</v>
      </c>
      <c r="F61" s="22">
        <f>MAX(F24:F56)</f>
        <v>2.2853137209836816</v>
      </c>
      <c r="G61" s="20" t="s">
        <v>99</v>
      </c>
      <c r="H61" s="22">
        <f>MAX(H24:H56)</f>
        <v>0.60198996087958412</v>
      </c>
      <c r="I61" s="22">
        <f>MAX(I24:I56)</f>
        <v>1</v>
      </c>
      <c r="J61" s="20" t="s">
        <v>99</v>
      </c>
      <c r="K61" s="22">
        <f>MAX(K24:K56)</f>
        <v>0.33315917434876657</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3.765627353517096E-2</v>
      </c>
      <c r="D62" s="22">
        <f>MIN(D24:D56)</f>
        <v>4.1974479516454E-2</v>
      </c>
      <c r="E62" s="22">
        <f>MIN(E24:E56)</f>
        <v>-0.82091303911231617</v>
      </c>
      <c r="F62" s="22">
        <f>MIN(F24:F56)</f>
        <v>6.4387598050102577E-3</v>
      </c>
      <c r="G62" s="20" t="s">
        <v>99</v>
      </c>
      <c r="H62" s="22">
        <f>MIN(H24:H56)</f>
        <v>8.7759713903332676E-2</v>
      </c>
      <c r="I62" s="22">
        <f>MIN(I24:I56)</f>
        <v>0.14578268676624531</v>
      </c>
      <c r="J62" s="20" t="s">
        <v>99</v>
      </c>
      <c r="K62" s="22">
        <f>MIN(K24:K56)</f>
        <v>3.1259168057011493E-3</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126" customHeight="1" x14ac:dyDescent="0.35">
      <c r="A64" s="36" t="s">
        <v>170</v>
      </c>
      <c r="B64" s="41"/>
      <c r="C64" s="41"/>
      <c r="D64" s="41"/>
      <c r="E64" s="41"/>
      <c r="F64" s="41"/>
      <c r="G64" s="41"/>
      <c r="H64" s="41"/>
      <c r="I64" s="41"/>
      <c r="J64" s="41"/>
      <c r="K64" s="41"/>
      <c r="L64" s="41"/>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B33CF-EB08-4FFE-B6BE-3E187570089D}">
  <sheetPr>
    <tabColor rgb="FF00B050"/>
  </sheetPr>
  <dimension ref="A1:Y64"/>
  <sheetViews>
    <sheetView zoomScale="80" zoomScaleNormal="80" workbookViewId="0"/>
  </sheetViews>
  <sheetFormatPr baseColWidth="10" defaultColWidth="10.58203125" defaultRowHeight="14" x14ac:dyDescent="0.35"/>
  <cols>
    <col min="1" max="1" width="16.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32</v>
      </c>
      <c r="I15" s="36"/>
      <c r="J15" s="36"/>
      <c r="K15" s="36"/>
      <c r="L15" s="36"/>
    </row>
    <row r="16" spans="1:12" s="4" customFormat="1" ht="43.9" customHeight="1" x14ac:dyDescent="0.35">
      <c r="A16" s="3" t="s">
        <v>5</v>
      </c>
      <c r="B16" s="36" t="s">
        <v>36</v>
      </c>
      <c r="C16" s="36"/>
      <c r="D16" s="36"/>
      <c r="E16" s="36"/>
      <c r="F16" s="36"/>
      <c r="G16" s="36"/>
      <c r="H16" s="36"/>
      <c r="I16" s="36"/>
      <c r="J16" s="36"/>
      <c r="K16" s="36"/>
      <c r="L16" s="36"/>
    </row>
    <row r="17" spans="1:14" s="4" customFormat="1" ht="43.9" customHeight="1" x14ac:dyDescent="0.35">
      <c r="A17" s="3" t="s">
        <v>41</v>
      </c>
      <c r="B17" s="36" t="s">
        <v>131</v>
      </c>
      <c r="C17" s="36"/>
      <c r="D17" s="36"/>
      <c r="E17" s="36"/>
      <c r="F17" s="36"/>
      <c r="G17" s="36"/>
      <c r="H17" s="36"/>
      <c r="I17" s="36"/>
      <c r="J17" s="36"/>
      <c r="K17" s="36"/>
      <c r="L17" s="36"/>
    </row>
    <row r="18" spans="1:14" s="4" customFormat="1" ht="43.9" customHeight="1" x14ac:dyDescent="0.35">
      <c r="A18" s="3" t="s">
        <v>43</v>
      </c>
      <c r="B18" s="36" t="s">
        <v>132</v>
      </c>
      <c r="C18" s="36"/>
      <c r="D18" s="36"/>
      <c r="E18" s="36"/>
      <c r="F18" s="36"/>
      <c r="G18" s="36"/>
      <c r="H18" s="36"/>
      <c r="I18" s="36"/>
      <c r="J18" s="36"/>
      <c r="K18" s="36"/>
      <c r="L18" s="36"/>
    </row>
    <row r="19" spans="1:14" s="4" customFormat="1" ht="56.25"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166</v>
      </c>
      <c r="C20" s="36"/>
      <c r="D20" s="36"/>
      <c r="E20" s="36"/>
      <c r="F20" s="36"/>
      <c r="G20" s="36"/>
      <c r="H20" s="36"/>
      <c r="I20" s="36"/>
      <c r="J20" s="36"/>
      <c r="K20" s="36"/>
      <c r="L20" s="36"/>
    </row>
    <row r="21" spans="1:14" s="11" customFormat="1" ht="43.9" customHeight="1" x14ac:dyDescent="0.35">
      <c r="A21" s="10" t="s">
        <v>47</v>
      </c>
      <c r="B21" s="36" t="s">
        <v>123</v>
      </c>
      <c r="C21" s="36"/>
      <c r="D21" s="36"/>
      <c r="E21" s="21" t="s">
        <v>48</v>
      </c>
      <c r="F21" s="42" t="s">
        <v>133</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1.6801118327998264E-2</v>
      </c>
      <c r="D24" s="19">
        <v>7.8139904003906996E-2</v>
      </c>
      <c r="E24" s="14">
        <f>(C24-D24)/D24</f>
        <v>-0.78498670375691515</v>
      </c>
      <c r="F24" s="14">
        <f>ABS(E24)</f>
        <v>0.78498670375691515</v>
      </c>
      <c r="G24" s="5">
        <f>RANK(F24,$F$24:$F$56,1)</f>
        <v>22</v>
      </c>
      <c r="H24" s="19">
        <v>4.6406474159843933E-2</v>
      </c>
      <c r="I24" s="14">
        <f>H24/MAX($H$24:$H$56)</f>
        <v>0.41303379842644661</v>
      </c>
      <c r="J24" s="5">
        <f>RANK(I24,$I$24:$I$56,1)</f>
        <v>16</v>
      </c>
      <c r="K24" s="19">
        <f>I24*F24</f>
        <v>0.32422603996697447</v>
      </c>
      <c r="L24" s="5">
        <f>RANK(K24,$K$24:$K$56,1)</f>
        <v>22</v>
      </c>
      <c r="M24" s="9">
        <f>IF(E24&gt;0,1,-1)</f>
        <v>-1</v>
      </c>
      <c r="N24" s="9">
        <f>K24*M24</f>
        <v>-0.32422603996697447</v>
      </c>
    </row>
    <row r="25" spans="1:14" x14ac:dyDescent="0.35">
      <c r="A25" s="5">
        <v>8</v>
      </c>
      <c r="B25" s="5" t="s">
        <v>65</v>
      </c>
      <c r="C25" s="19">
        <v>2.6037231834104831E-2</v>
      </c>
      <c r="D25" s="19">
        <v>0.10118796143926211</v>
      </c>
      <c r="E25" s="14">
        <f t="shared" ref="E25:E56" si="0">(C25-D25)/D25</f>
        <v>-0.74268449068683295</v>
      </c>
      <c r="F25" s="14">
        <f t="shared" ref="F25:F56" si="1">ABS(E25)</f>
        <v>0.74268449068683295</v>
      </c>
      <c r="G25" s="5">
        <f t="shared" ref="G25:G56" si="2">RANK(F25,$F$24:$F$56,1)</f>
        <v>17</v>
      </c>
      <c r="H25" s="19">
        <v>6.2703651730945123E-2</v>
      </c>
      <c r="I25" s="14">
        <f t="shared" ref="I25:I56" si="3">H25/MAX($H$24:$H$56)</f>
        <v>0.55808436039408849</v>
      </c>
      <c r="J25" s="5">
        <f t="shared" ref="J25:J56" si="4">RANK(I25,$I$24:$I$56,1)</f>
        <v>27</v>
      </c>
      <c r="K25" s="19">
        <f t="shared" ref="K25:K56" si="5">I25*F25</f>
        <v>0.41448059895957051</v>
      </c>
      <c r="L25" s="5">
        <f t="shared" ref="L25:L56" si="6">RANK(K25,$K$24:$K$56,1)</f>
        <v>27</v>
      </c>
      <c r="M25" s="9">
        <f t="shared" ref="M25:M56" si="7">IF(E25&gt;0,1,-1)</f>
        <v>-1</v>
      </c>
      <c r="N25" s="9">
        <f t="shared" ref="N25:N56" si="8">K25*M25</f>
        <v>-0.41448059895957051</v>
      </c>
    </row>
    <row r="26" spans="1:14" x14ac:dyDescent="0.35">
      <c r="A26" s="5">
        <v>11</v>
      </c>
      <c r="B26" s="5" t="s">
        <v>118</v>
      </c>
      <c r="C26" s="19">
        <v>9.5050223075562011E-3</v>
      </c>
      <c r="D26" s="19">
        <v>5.5434401475562979E-2</v>
      </c>
      <c r="E26" s="14">
        <f t="shared" si="0"/>
        <v>-0.8285356736151237</v>
      </c>
      <c r="F26" s="14">
        <f t="shared" si="1"/>
        <v>0.8285356736151237</v>
      </c>
      <c r="G26" s="5">
        <f t="shared" si="2"/>
        <v>26</v>
      </c>
      <c r="H26" s="19">
        <v>3.1498799235290441E-2</v>
      </c>
      <c r="I26" s="14">
        <f t="shared" si="3"/>
        <v>0.28035029442684589</v>
      </c>
      <c r="J26" s="5">
        <f t="shared" si="4"/>
        <v>10</v>
      </c>
      <c r="K26" s="19">
        <f t="shared" si="5"/>
        <v>0.23228022004114501</v>
      </c>
      <c r="L26" s="5">
        <f t="shared" si="6"/>
        <v>15</v>
      </c>
      <c r="M26" s="9">
        <f t="shared" si="7"/>
        <v>-1</v>
      </c>
      <c r="N26" s="9">
        <f t="shared" si="8"/>
        <v>-0.23228022004114501</v>
      </c>
    </row>
    <row r="27" spans="1:14" x14ac:dyDescent="0.35">
      <c r="A27" s="5">
        <v>13</v>
      </c>
      <c r="B27" s="5" t="s">
        <v>67</v>
      </c>
      <c r="C27" s="19">
        <v>2.8519660295196311E-2</v>
      </c>
      <c r="D27" s="19">
        <v>7.2388298069675547E-2</v>
      </c>
      <c r="E27" s="14">
        <f t="shared" si="0"/>
        <v>-0.60601836131379372</v>
      </c>
      <c r="F27" s="14">
        <f t="shared" si="1"/>
        <v>0.60601836131379372</v>
      </c>
      <c r="G27" s="5">
        <f t="shared" si="2"/>
        <v>5</v>
      </c>
      <c r="H27" s="19">
        <v>5.0287717584178049E-2</v>
      </c>
      <c r="I27" s="14">
        <f t="shared" si="3"/>
        <v>0.44757821799705805</v>
      </c>
      <c r="J27" s="5">
        <f t="shared" si="4"/>
        <v>19</v>
      </c>
      <c r="K27" s="19">
        <f t="shared" si="5"/>
        <v>0.27124061823032508</v>
      </c>
      <c r="L27" s="5">
        <f t="shared" si="6"/>
        <v>18</v>
      </c>
      <c r="M27" s="9">
        <f t="shared" si="7"/>
        <v>-1</v>
      </c>
      <c r="N27" s="9">
        <f t="shared" si="8"/>
        <v>-0.27124061823032508</v>
      </c>
    </row>
    <row r="28" spans="1:14" x14ac:dyDescent="0.35">
      <c r="A28" s="5">
        <v>15</v>
      </c>
      <c r="B28" s="5" t="s">
        <v>68</v>
      </c>
      <c r="C28" s="19">
        <v>4.6047935901273231E-3</v>
      </c>
      <c r="D28" s="19">
        <v>1.5784323010386084E-2</v>
      </c>
      <c r="E28" s="14">
        <f t="shared" si="0"/>
        <v>-0.70826790689107355</v>
      </c>
      <c r="F28" s="14">
        <f t="shared" si="1"/>
        <v>0.70826790689107355</v>
      </c>
      <c r="G28" s="5">
        <f t="shared" si="2"/>
        <v>15</v>
      </c>
      <c r="H28" s="19">
        <v>1.0116455972016327E-2</v>
      </c>
      <c r="I28" s="14">
        <f t="shared" si="3"/>
        <v>9.0039984988807123E-2</v>
      </c>
      <c r="J28" s="5">
        <f t="shared" si="4"/>
        <v>2</v>
      </c>
      <c r="K28" s="19">
        <f t="shared" si="5"/>
        <v>6.3772431704526109E-2</v>
      </c>
      <c r="L28" s="5">
        <f t="shared" si="6"/>
        <v>1</v>
      </c>
      <c r="M28" s="9">
        <f t="shared" si="7"/>
        <v>-1</v>
      </c>
      <c r="N28" s="9">
        <f t="shared" si="8"/>
        <v>-6.3772431704526109E-2</v>
      </c>
    </row>
    <row r="29" spans="1:14" x14ac:dyDescent="0.35">
      <c r="A29" s="5">
        <v>17</v>
      </c>
      <c r="B29" s="5" t="s">
        <v>69</v>
      </c>
      <c r="C29" s="19">
        <v>1.6847843382447918E-2</v>
      </c>
      <c r="D29" s="19">
        <v>9.2007728649206533E-2</v>
      </c>
      <c r="E29" s="14">
        <f t="shared" si="0"/>
        <v>-0.81688665039561092</v>
      </c>
      <c r="F29" s="14">
        <f t="shared" si="1"/>
        <v>0.81688665039561092</v>
      </c>
      <c r="G29" s="5">
        <f t="shared" si="2"/>
        <v>24</v>
      </c>
      <c r="H29" s="19">
        <v>5.3183722686532237E-2</v>
      </c>
      <c r="I29" s="14">
        <f t="shared" si="3"/>
        <v>0.47335367302446801</v>
      </c>
      <c r="J29" s="5">
        <f t="shared" si="4"/>
        <v>23</v>
      </c>
      <c r="K29" s="19">
        <f t="shared" si="5"/>
        <v>0.38667629640941692</v>
      </c>
      <c r="L29" s="5">
        <f t="shared" si="6"/>
        <v>25</v>
      </c>
      <c r="M29" s="9">
        <f t="shared" si="7"/>
        <v>-1</v>
      </c>
      <c r="N29" s="9">
        <f t="shared" si="8"/>
        <v>-0.38667629640941692</v>
      </c>
    </row>
    <row r="30" spans="1:14" x14ac:dyDescent="0.35">
      <c r="A30" s="5">
        <v>18</v>
      </c>
      <c r="B30" s="5" t="s">
        <v>70</v>
      </c>
      <c r="C30" s="19">
        <v>1.4332944751275632E-2</v>
      </c>
      <c r="D30" s="19">
        <v>4.2355133677508011E-2</v>
      </c>
      <c r="E30" s="14">
        <f t="shared" si="0"/>
        <v>-0.66160076697179915</v>
      </c>
      <c r="F30" s="14">
        <f t="shared" si="1"/>
        <v>0.66160076697179915</v>
      </c>
      <c r="G30" s="5">
        <f t="shared" si="2"/>
        <v>9</v>
      </c>
      <c r="H30" s="19">
        <v>2.8449704478694729E-2</v>
      </c>
      <c r="I30" s="14">
        <f t="shared" si="3"/>
        <v>0.25321228810598118</v>
      </c>
      <c r="J30" s="5">
        <f t="shared" si="4"/>
        <v>8</v>
      </c>
      <c r="K30" s="19">
        <f t="shared" si="5"/>
        <v>0.16752544401760133</v>
      </c>
      <c r="L30" s="5">
        <f t="shared" si="6"/>
        <v>6</v>
      </c>
      <c r="M30" s="9">
        <f t="shared" si="7"/>
        <v>-1</v>
      </c>
      <c r="N30" s="9">
        <f t="shared" si="8"/>
        <v>-0.16752544401760133</v>
      </c>
    </row>
    <row r="31" spans="1:14" x14ac:dyDescent="0.35">
      <c r="A31" s="5">
        <v>19</v>
      </c>
      <c r="B31" s="5" t="s">
        <v>71</v>
      </c>
      <c r="C31" s="19">
        <v>7.6947838342851351E-3</v>
      </c>
      <c r="D31" s="19">
        <v>3.151608108037126E-2</v>
      </c>
      <c r="E31" s="14">
        <f t="shared" si="0"/>
        <v>-0.75584579140210506</v>
      </c>
      <c r="F31" s="14">
        <f t="shared" si="1"/>
        <v>0.75584579140210506</v>
      </c>
      <c r="G31" s="5">
        <f t="shared" si="2"/>
        <v>18</v>
      </c>
      <c r="H31" s="19">
        <v>1.9464530758824729E-2</v>
      </c>
      <c r="I31" s="14">
        <f t="shared" si="3"/>
        <v>0.1732411095532542</v>
      </c>
      <c r="J31" s="5">
        <f t="shared" si="4"/>
        <v>4</v>
      </c>
      <c r="K31" s="19">
        <f t="shared" si="5"/>
        <v>0.13094356355365822</v>
      </c>
      <c r="L31" s="5">
        <f t="shared" si="6"/>
        <v>5</v>
      </c>
      <c r="M31" s="9">
        <f t="shared" si="7"/>
        <v>-1</v>
      </c>
      <c r="N31" s="9">
        <f t="shared" si="8"/>
        <v>-0.13094356355365822</v>
      </c>
    </row>
    <row r="32" spans="1:14" x14ac:dyDescent="0.35">
      <c r="A32" s="5">
        <v>20</v>
      </c>
      <c r="B32" s="5" t="s">
        <v>72</v>
      </c>
      <c r="C32" s="19">
        <v>4.1079149250819021E-2</v>
      </c>
      <c r="D32" s="19">
        <v>6.7410579865808007E-2</v>
      </c>
      <c r="E32" s="14">
        <f t="shared" si="0"/>
        <v>-0.39061272974370026</v>
      </c>
      <c r="F32" s="14">
        <f t="shared" si="1"/>
        <v>0.39061272974370026</v>
      </c>
      <c r="G32" s="5">
        <f t="shared" si="2"/>
        <v>2</v>
      </c>
      <c r="H32" s="19">
        <v>5.4107660903583113E-2</v>
      </c>
      <c r="I32" s="14">
        <f t="shared" si="3"/>
        <v>0.48157704526312217</v>
      </c>
      <c r="J32" s="5">
        <f t="shared" si="4"/>
        <v>24</v>
      </c>
      <c r="K32" s="19">
        <f t="shared" si="5"/>
        <v>0.18811012423213364</v>
      </c>
      <c r="L32" s="5">
        <f t="shared" si="6"/>
        <v>9</v>
      </c>
      <c r="M32" s="9">
        <f t="shared" si="7"/>
        <v>-1</v>
      </c>
      <c r="N32" s="9">
        <f t="shared" si="8"/>
        <v>-0.18811012423213364</v>
      </c>
    </row>
    <row r="33" spans="1:14" x14ac:dyDescent="0.35">
      <c r="A33" s="5">
        <v>23</v>
      </c>
      <c r="B33" s="5" t="s">
        <v>73</v>
      </c>
      <c r="C33" s="19">
        <v>2.9582016669466395E-2</v>
      </c>
      <c r="D33" s="19">
        <v>6.6261261742671176E-2</v>
      </c>
      <c r="E33" s="14">
        <f t="shared" si="0"/>
        <v>-0.55355488423462884</v>
      </c>
      <c r="F33" s="14">
        <f t="shared" si="1"/>
        <v>0.55355488423462884</v>
      </c>
      <c r="G33" s="5">
        <f t="shared" si="2"/>
        <v>3</v>
      </c>
      <c r="H33" s="19">
        <v>4.7816105633215401E-2</v>
      </c>
      <c r="I33" s="14">
        <f t="shared" si="3"/>
        <v>0.42558000997060852</v>
      </c>
      <c r="J33" s="5">
        <f t="shared" si="4"/>
        <v>17</v>
      </c>
      <c r="K33" s="19">
        <f t="shared" si="5"/>
        <v>0.23558189315185238</v>
      </c>
      <c r="L33" s="5">
        <f t="shared" si="6"/>
        <v>16</v>
      </c>
      <c r="M33" s="9">
        <f t="shared" si="7"/>
        <v>-1</v>
      </c>
      <c r="N33" s="9">
        <f t="shared" si="8"/>
        <v>-0.23558189315185238</v>
      </c>
    </row>
    <row r="34" spans="1:14" x14ac:dyDescent="0.35">
      <c r="A34" s="5">
        <v>25</v>
      </c>
      <c r="B34" s="5" t="s">
        <v>74</v>
      </c>
      <c r="C34" s="19">
        <v>5.3294550691407976E-3</v>
      </c>
      <c r="D34" s="19">
        <v>2.9770783196397855E-2</v>
      </c>
      <c r="E34" s="14">
        <f t="shared" si="0"/>
        <v>-0.82098371299194972</v>
      </c>
      <c r="F34" s="14">
        <f t="shared" si="1"/>
        <v>0.82098371299194972</v>
      </c>
      <c r="G34" s="5">
        <f t="shared" si="2"/>
        <v>25</v>
      </c>
      <c r="H34" s="19">
        <v>1.7393197520449752E-2</v>
      </c>
      <c r="I34" s="14">
        <f t="shared" si="3"/>
        <v>0.15480552161554204</v>
      </c>
      <c r="J34" s="5">
        <f t="shared" si="4"/>
        <v>3</v>
      </c>
      <c r="K34" s="19">
        <f t="shared" si="5"/>
        <v>0.12709281192758323</v>
      </c>
      <c r="L34" s="5">
        <f t="shared" si="6"/>
        <v>4</v>
      </c>
      <c r="M34" s="9">
        <f t="shared" si="7"/>
        <v>-1</v>
      </c>
      <c r="N34" s="9">
        <f t="shared" si="8"/>
        <v>-0.12709281192758323</v>
      </c>
    </row>
    <row r="35" spans="1:14" x14ac:dyDescent="0.35">
      <c r="A35" s="5">
        <v>27</v>
      </c>
      <c r="B35" s="5" t="s">
        <v>75</v>
      </c>
      <c r="C35" s="19">
        <v>2.0273557874249878E-2</v>
      </c>
      <c r="D35" s="19">
        <v>3.1188381288357381E-2</v>
      </c>
      <c r="E35" s="14">
        <f t="shared" si="0"/>
        <v>-0.34996440864284306</v>
      </c>
      <c r="F35" s="14">
        <f t="shared" si="1"/>
        <v>0.34996440864284306</v>
      </c>
      <c r="G35" s="5">
        <f t="shared" si="2"/>
        <v>1</v>
      </c>
      <c r="H35" s="19">
        <v>2.5662037805314095E-2</v>
      </c>
      <c r="I35" s="14">
        <f t="shared" si="3"/>
        <v>0.22840108286579641</v>
      </c>
      <c r="J35" s="5">
        <f t="shared" si="4"/>
        <v>7</v>
      </c>
      <c r="K35" s="19">
        <f t="shared" si="5"/>
        <v>7.9932249898513441E-2</v>
      </c>
      <c r="L35" s="5">
        <f t="shared" si="6"/>
        <v>3</v>
      </c>
      <c r="M35" s="9">
        <f t="shared" si="7"/>
        <v>-1</v>
      </c>
      <c r="N35" s="9">
        <f t="shared" si="8"/>
        <v>-7.9932249898513441E-2</v>
      </c>
    </row>
    <row r="36" spans="1:14" x14ac:dyDescent="0.35">
      <c r="A36" s="5">
        <v>41</v>
      </c>
      <c r="B36" s="5" t="s">
        <v>76</v>
      </c>
      <c r="C36" s="19">
        <v>1.0256918719047612E-2</v>
      </c>
      <c r="D36" s="19">
        <v>5.3495130217500846E-2</v>
      </c>
      <c r="E36" s="14">
        <f t="shared" si="0"/>
        <v>-0.80826444056973101</v>
      </c>
      <c r="F36" s="14">
        <f t="shared" si="1"/>
        <v>0.80826444056973101</v>
      </c>
      <c r="G36" s="5">
        <f t="shared" si="2"/>
        <v>23</v>
      </c>
      <c r="H36" s="19">
        <v>3.1774302833151413E-2</v>
      </c>
      <c r="I36" s="14">
        <f t="shared" si="3"/>
        <v>0.2828023724949344</v>
      </c>
      <c r="J36" s="5">
        <f t="shared" si="4"/>
        <v>11</v>
      </c>
      <c r="K36" s="19">
        <f t="shared" si="5"/>
        <v>0.22857910139641083</v>
      </c>
      <c r="L36" s="5">
        <f t="shared" si="6"/>
        <v>14</v>
      </c>
      <c r="M36" s="9">
        <f t="shared" si="7"/>
        <v>-1</v>
      </c>
      <c r="N36" s="9">
        <f t="shared" si="8"/>
        <v>-0.22857910139641083</v>
      </c>
    </row>
    <row r="37" spans="1:14" x14ac:dyDescent="0.35">
      <c r="A37" s="5">
        <v>44</v>
      </c>
      <c r="B37" s="5" t="s">
        <v>77</v>
      </c>
      <c r="C37" s="19">
        <v>1.5445774711791498E-2</v>
      </c>
      <c r="D37" s="19">
        <v>6.8111703193236908E-2</v>
      </c>
      <c r="E37" s="14">
        <f t="shared" si="0"/>
        <v>-0.77322876998140944</v>
      </c>
      <c r="F37" s="14">
        <f t="shared" si="1"/>
        <v>0.77322876998140944</v>
      </c>
      <c r="G37" s="5">
        <f t="shared" si="2"/>
        <v>21</v>
      </c>
      <c r="H37" s="19">
        <v>4.129302216747073E-2</v>
      </c>
      <c r="I37" s="14">
        <f t="shared" si="3"/>
        <v>0.36752229302298828</v>
      </c>
      <c r="J37" s="5">
        <f t="shared" si="4"/>
        <v>15</v>
      </c>
      <c r="K37" s="19">
        <f t="shared" si="5"/>
        <v>0.28417881057491234</v>
      </c>
      <c r="L37" s="5">
        <f t="shared" si="6"/>
        <v>19</v>
      </c>
      <c r="M37" s="9">
        <f t="shared" si="7"/>
        <v>-1</v>
      </c>
      <c r="N37" s="9">
        <f t="shared" si="8"/>
        <v>-0.28417881057491234</v>
      </c>
    </row>
    <row r="38" spans="1:14" x14ac:dyDescent="0.35">
      <c r="A38" s="5">
        <v>47</v>
      </c>
      <c r="B38" s="5" t="s">
        <v>78</v>
      </c>
      <c r="C38" s="19">
        <v>3.3850753382367274E-2</v>
      </c>
      <c r="D38" s="19">
        <v>0.10300475719339143</v>
      </c>
      <c r="E38" s="14">
        <f t="shared" si="0"/>
        <v>-0.67136708726168359</v>
      </c>
      <c r="F38" s="14">
        <f t="shared" si="1"/>
        <v>0.67136708726168359</v>
      </c>
      <c r="G38" s="5">
        <f t="shared" si="2"/>
        <v>12</v>
      </c>
      <c r="H38" s="19">
        <v>6.8411220523908037E-2</v>
      </c>
      <c r="I38" s="14">
        <f t="shared" si="3"/>
        <v>0.60888371244608352</v>
      </c>
      <c r="J38" s="5">
        <f t="shared" si="4"/>
        <v>29</v>
      </c>
      <c r="K38" s="19">
        <f t="shared" si="5"/>
        <v>0.40878448450600763</v>
      </c>
      <c r="L38" s="5">
        <f t="shared" si="6"/>
        <v>26</v>
      </c>
      <c r="M38" s="9">
        <f t="shared" si="7"/>
        <v>-1</v>
      </c>
      <c r="N38" s="9">
        <f t="shared" si="8"/>
        <v>-0.40878448450600763</v>
      </c>
    </row>
    <row r="39" spans="1:14" x14ac:dyDescent="0.35">
      <c r="A39" s="5">
        <v>50</v>
      </c>
      <c r="B39" s="5" t="s">
        <v>79</v>
      </c>
      <c r="C39" s="19">
        <v>3.0713917921571104E-2</v>
      </c>
      <c r="D39" s="19">
        <v>9.2804940078348788E-2</v>
      </c>
      <c r="E39" s="14">
        <f t="shared" si="0"/>
        <v>-0.66904867461105555</v>
      </c>
      <c r="F39" s="14">
        <f t="shared" si="1"/>
        <v>0.66904867461105555</v>
      </c>
      <c r="G39" s="5">
        <f t="shared" si="2"/>
        <v>11</v>
      </c>
      <c r="H39" s="19">
        <v>6.1949524604735101E-2</v>
      </c>
      <c r="I39" s="14">
        <f t="shared" si="3"/>
        <v>0.55137236606411477</v>
      </c>
      <c r="J39" s="5">
        <f t="shared" si="4"/>
        <v>26</v>
      </c>
      <c r="K39" s="19">
        <f t="shared" si="5"/>
        <v>0.36889495073235773</v>
      </c>
      <c r="L39" s="5">
        <f t="shared" si="6"/>
        <v>24</v>
      </c>
      <c r="M39" s="9">
        <f t="shared" si="7"/>
        <v>-1</v>
      </c>
      <c r="N39" s="9">
        <f t="shared" si="8"/>
        <v>-0.36889495073235773</v>
      </c>
    </row>
    <row r="40" spans="1:14" x14ac:dyDescent="0.35">
      <c r="A40" s="5">
        <v>52</v>
      </c>
      <c r="B40" s="5" t="s">
        <v>80</v>
      </c>
      <c r="C40" s="19">
        <v>1.5024403097800773E-2</v>
      </c>
      <c r="D40" s="19">
        <v>4.6130892766311826E-2</v>
      </c>
      <c r="E40" s="14">
        <f t="shared" si="0"/>
        <v>-0.67430929260548156</v>
      </c>
      <c r="F40" s="14">
        <f t="shared" si="1"/>
        <v>0.67430929260548156</v>
      </c>
      <c r="G40" s="5">
        <f t="shared" si="2"/>
        <v>13</v>
      </c>
      <c r="H40" s="19">
        <v>3.0195346127476461E-2</v>
      </c>
      <c r="I40" s="14">
        <f t="shared" si="3"/>
        <v>0.26874910735245655</v>
      </c>
      <c r="J40" s="5">
        <f t="shared" si="4"/>
        <v>9</v>
      </c>
      <c r="K40" s="19">
        <f t="shared" si="5"/>
        <v>0.1812200204671896</v>
      </c>
      <c r="L40" s="5">
        <f t="shared" si="6"/>
        <v>8</v>
      </c>
      <c r="M40" s="9">
        <f t="shared" si="7"/>
        <v>-1</v>
      </c>
      <c r="N40" s="9">
        <f t="shared" si="8"/>
        <v>-0.1812200204671896</v>
      </c>
    </row>
    <row r="41" spans="1:14" ht="13.9" customHeight="1" x14ac:dyDescent="0.35">
      <c r="A41" s="5">
        <v>54</v>
      </c>
      <c r="B41" s="5" t="s">
        <v>81</v>
      </c>
      <c r="C41" s="19">
        <v>2.9349922692303628E-2</v>
      </c>
      <c r="D41" s="19">
        <v>6.7699568657033984E-2</v>
      </c>
      <c r="E41" s="14">
        <f t="shared" si="0"/>
        <v>-0.56646809906588413</v>
      </c>
      <c r="F41" s="14">
        <f t="shared" si="1"/>
        <v>0.56646809906588413</v>
      </c>
      <c r="G41" s="5">
        <f t="shared" si="2"/>
        <v>4</v>
      </c>
      <c r="H41" s="19">
        <v>4.8243720126863114E-2</v>
      </c>
      <c r="I41" s="14">
        <f t="shared" si="3"/>
        <v>0.42938592804068559</v>
      </c>
      <c r="J41" s="5">
        <f t="shared" si="4"/>
        <v>18</v>
      </c>
      <c r="K41" s="19">
        <f t="shared" si="5"/>
        <v>0.24323343042284767</v>
      </c>
      <c r="L41" s="5">
        <f t="shared" si="6"/>
        <v>17</v>
      </c>
      <c r="M41" s="9">
        <f t="shared" si="7"/>
        <v>-1</v>
      </c>
      <c r="N41" s="9">
        <f t="shared" si="8"/>
        <v>-0.24323343042284767</v>
      </c>
    </row>
    <row r="42" spans="1:14" x14ac:dyDescent="0.35">
      <c r="A42" s="5">
        <v>63</v>
      </c>
      <c r="B42" s="5" t="s">
        <v>82</v>
      </c>
      <c r="C42" s="19">
        <v>2.0676963794636394E-2</v>
      </c>
      <c r="D42" s="19">
        <v>0.19285544742463803</v>
      </c>
      <c r="E42" s="14">
        <f t="shared" si="0"/>
        <v>-0.89278517111778066</v>
      </c>
      <c r="F42" s="14">
        <f t="shared" si="1"/>
        <v>0.89278517111778066</v>
      </c>
      <c r="G42" s="5">
        <f t="shared" si="2"/>
        <v>28</v>
      </c>
      <c r="H42" s="19">
        <v>0.10360658080420143</v>
      </c>
      <c r="I42" s="14">
        <f t="shared" si="3"/>
        <v>0.9221346888828108</v>
      </c>
      <c r="J42" s="5">
        <f t="shared" si="4"/>
        <v>31</v>
      </c>
      <c r="K42" s="19">
        <f t="shared" si="5"/>
        <v>0.82326817600788171</v>
      </c>
      <c r="L42" s="5">
        <f t="shared" si="6"/>
        <v>32</v>
      </c>
      <c r="M42" s="9">
        <f t="shared" si="7"/>
        <v>-1</v>
      </c>
      <c r="N42" s="9">
        <f t="shared" si="8"/>
        <v>-0.82326817600788171</v>
      </c>
    </row>
    <row r="43" spans="1:14" x14ac:dyDescent="0.35">
      <c r="A43" s="5">
        <v>66</v>
      </c>
      <c r="B43" s="5" t="s">
        <v>83</v>
      </c>
      <c r="C43" s="19">
        <v>4.3404661660662355E-2</v>
      </c>
      <c r="D43" s="19">
        <v>0.18779140044897255</v>
      </c>
      <c r="E43" s="14">
        <f t="shared" si="0"/>
        <v>-0.76886768213618795</v>
      </c>
      <c r="F43" s="14">
        <f t="shared" si="1"/>
        <v>0.76886768213618795</v>
      </c>
      <c r="G43" s="5">
        <f t="shared" si="2"/>
        <v>20</v>
      </c>
      <c r="H43" s="19">
        <v>0.11235514947358004</v>
      </c>
      <c r="I43" s="14">
        <f t="shared" si="3"/>
        <v>1</v>
      </c>
      <c r="J43" s="5">
        <f t="shared" si="4"/>
        <v>32</v>
      </c>
      <c r="K43" s="19">
        <f t="shared" si="5"/>
        <v>0.76886768213618795</v>
      </c>
      <c r="L43" s="5">
        <f t="shared" si="6"/>
        <v>31</v>
      </c>
      <c r="M43" s="9">
        <f t="shared" si="7"/>
        <v>-1</v>
      </c>
      <c r="N43" s="9">
        <f t="shared" si="8"/>
        <v>-0.76886768213618795</v>
      </c>
    </row>
    <row r="44" spans="1:14" x14ac:dyDescent="0.35">
      <c r="A44" s="5">
        <v>68</v>
      </c>
      <c r="B44" s="5" t="s">
        <v>84</v>
      </c>
      <c r="C44" s="19">
        <v>2.6827947343446349E-2</v>
      </c>
      <c r="D44" s="19">
        <v>7.8777926775041751E-2</v>
      </c>
      <c r="E44" s="14">
        <f t="shared" si="0"/>
        <v>-0.65944842112872259</v>
      </c>
      <c r="F44" s="14">
        <f t="shared" si="1"/>
        <v>0.65944842112872259</v>
      </c>
      <c r="G44" s="5">
        <f t="shared" si="2"/>
        <v>8</v>
      </c>
      <c r="H44" s="19">
        <v>5.2243069014807055E-2</v>
      </c>
      <c r="I44" s="14">
        <f t="shared" si="3"/>
        <v>0.46498152741180632</v>
      </c>
      <c r="J44" s="5">
        <f t="shared" si="4"/>
        <v>21</v>
      </c>
      <c r="K44" s="19">
        <f t="shared" si="5"/>
        <v>0.30663133410573751</v>
      </c>
      <c r="L44" s="5">
        <f t="shared" si="6"/>
        <v>21</v>
      </c>
      <c r="M44" s="9">
        <f t="shared" si="7"/>
        <v>-1</v>
      </c>
      <c r="N44" s="9">
        <f t="shared" si="8"/>
        <v>-0.30663133410573751</v>
      </c>
    </row>
    <row r="45" spans="1:14" x14ac:dyDescent="0.35">
      <c r="A45" s="5">
        <v>70</v>
      </c>
      <c r="B45" s="5" t="s">
        <v>85</v>
      </c>
      <c r="C45" s="19">
        <v>1.6364603362925993E-2</v>
      </c>
      <c r="D45" s="19">
        <v>5.2836722334895406E-2</v>
      </c>
      <c r="E45" s="14">
        <f t="shared" si="0"/>
        <v>-0.69027974030633277</v>
      </c>
      <c r="F45" s="14">
        <f t="shared" si="1"/>
        <v>0.69027974030633277</v>
      </c>
      <c r="G45" s="5">
        <f t="shared" si="2"/>
        <v>14</v>
      </c>
      <c r="H45" s="19">
        <v>3.4660560970985035E-2</v>
      </c>
      <c r="I45" s="14">
        <f t="shared" si="3"/>
        <v>0.30849107614008703</v>
      </c>
      <c r="J45" s="5">
        <f t="shared" si="4"/>
        <v>13</v>
      </c>
      <c r="K45" s="19">
        <f t="shared" si="5"/>
        <v>0.21294513992480041</v>
      </c>
      <c r="L45" s="5">
        <f t="shared" si="6"/>
        <v>13</v>
      </c>
      <c r="M45" s="9">
        <f t="shared" si="7"/>
        <v>-1</v>
      </c>
      <c r="N45" s="9">
        <f t="shared" si="8"/>
        <v>-0.21294513992480041</v>
      </c>
    </row>
    <row r="46" spans="1:14" x14ac:dyDescent="0.35">
      <c r="A46" s="5">
        <v>73</v>
      </c>
      <c r="B46" s="5" t="s">
        <v>86</v>
      </c>
      <c r="C46" s="19">
        <v>2.8903404821087924E-2</v>
      </c>
      <c r="D46" s="19">
        <v>7.546142441576581E-2</v>
      </c>
      <c r="E46" s="14">
        <f t="shared" si="0"/>
        <v>-0.61697774664522143</v>
      </c>
      <c r="F46" s="14">
        <f t="shared" si="1"/>
        <v>0.61697774664522143</v>
      </c>
      <c r="G46" s="5">
        <f t="shared" si="2"/>
        <v>7</v>
      </c>
      <c r="H46" s="19">
        <v>5.1908097809478276E-2</v>
      </c>
      <c r="I46" s="14">
        <f t="shared" si="3"/>
        <v>0.46200016690542789</v>
      </c>
      <c r="J46" s="5">
        <f t="shared" si="4"/>
        <v>20</v>
      </c>
      <c r="K46" s="19">
        <f t="shared" si="5"/>
        <v>0.2850438219270271</v>
      </c>
      <c r="L46" s="5">
        <f t="shared" si="6"/>
        <v>20</v>
      </c>
      <c r="M46" s="9">
        <f t="shared" si="7"/>
        <v>-1</v>
      </c>
      <c r="N46" s="9">
        <f t="shared" si="8"/>
        <v>-0.2850438219270271</v>
      </c>
    </row>
    <row r="47" spans="1:14" x14ac:dyDescent="0.35">
      <c r="A47" s="5">
        <v>76</v>
      </c>
      <c r="B47" s="5" t="s">
        <v>87</v>
      </c>
      <c r="C47" s="19">
        <v>2.5931869980073619E-2</v>
      </c>
      <c r="D47" s="19">
        <v>0.10925872055306764</v>
      </c>
      <c r="E47" s="14">
        <f t="shared" si="0"/>
        <v>-0.76265629096875298</v>
      </c>
      <c r="F47" s="14">
        <f t="shared" si="1"/>
        <v>0.76265629096875298</v>
      </c>
      <c r="G47" s="5">
        <f t="shared" si="2"/>
        <v>19</v>
      </c>
      <c r="H47" s="19">
        <v>6.5498445330630956E-2</v>
      </c>
      <c r="I47" s="14">
        <f t="shared" si="3"/>
        <v>0.58295899776300608</v>
      </c>
      <c r="J47" s="5">
        <f t="shared" si="4"/>
        <v>28</v>
      </c>
      <c r="K47" s="19">
        <f t="shared" si="5"/>
        <v>0.44459734702079579</v>
      </c>
      <c r="L47" s="5">
        <f t="shared" si="6"/>
        <v>28</v>
      </c>
      <c r="M47" s="9">
        <f t="shared" si="7"/>
        <v>-1</v>
      </c>
      <c r="N47" s="9">
        <f t="shared" si="8"/>
        <v>-0.44459734702079579</v>
      </c>
    </row>
    <row r="48" spans="1:14" x14ac:dyDescent="0.35">
      <c r="A48" s="5">
        <v>81</v>
      </c>
      <c r="B48" s="5" t="s">
        <v>88</v>
      </c>
      <c r="C48" s="19">
        <v>6.5057575954719929E-3</v>
      </c>
      <c r="D48" s="19">
        <v>3.8981795501500799E-2</v>
      </c>
      <c r="E48" s="14">
        <f t="shared" si="0"/>
        <v>-0.83310780040335697</v>
      </c>
      <c r="F48" s="14">
        <f t="shared" si="1"/>
        <v>0.83310780040335697</v>
      </c>
      <c r="G48" s="5">
        <f t="shared" si="2"/>
        <v>27</v>
      </c>
      <c r="H48" s="19">
        <v>2.2754755743950486E-2</v>
      </c>
      <c r="I48" s="14">
        <f t="shared" si="3"/>
        <v>0.20252525897178567</v>
      </c>
      <c r="J48" s="5">
        <f t="shared" si="4"/>
        <v>6</v>
      </c>
      <c r="K48" s="19">
        <f t="shared" si="5"/>
        <v>0.16872537302810459</v>
      </c>
      <c r="L48" s="5">
        <f t="shared" si="6"/>
        <v>7</v>
      </c>
      <c r="M48" s="9">
        <f t="shared" si="7"/>
        <v>-1</v>
      </c>
      <c r="N48" s="9">
        <f t="shared" si="8"/>
        <v>-0.16872537302810459</v>
      </c>
    </row>
    <row r="49" spans="1:25" x14ac:dyDescent="0.35">
      <c r="A49" s="5">
        <v>85</v>
      </c>
      <c r="B49" s="5" t="s">
        <v>89</v>
      </c>
      <c r="C49" s="19">
        <v>2.185352890784804E-2</v>
      </c>
      <c r="D49" s="19">
        <v>5.6233967912032772E-2</v>
      </c>
      <c r="E49" s="14">
        <f t="shared" si="0"/>
        <v>-0.61138205751310881</v>
      </c>
      <c r="F49" s="14">
        <f t="shared" si="1"/>
        <v>0.61138205751310881</v>
      </c>
      <c r="G49" s="5">
        <f t="shared" si="2"/>
        <v>6</v>
      </c>
      <c r="H49" s="19">
        <v>3.9132731703817397E-2</v>
      </c>
      <c r="I49" s="14">
        <f t="shared" si="3"/>
        <v>0.34829495476768813</v>
      </c>
      <c r="J49" s="5">
        <f t="shared" si="4"/>
        <v>14</v>
      </c>
      <c r="K49" s="19">
        <f t="shared" si="5"/>
        <v>0.21294128606730434</v>
      </c>
      <c r="L49" s="5">
        <f t="shared" si="6"/>
        <v>12</v>
      </c>
      <c r="M49" s="9">
        <f t="shared" si="7"/>
        <v>-1</v>
      </c>
      <c r="N49" s="9">
        <f t="shared" si="8"/>
        <v>-0.21294128606730434</v>
      </c>
    </row>
    <row r="50" spans="1:25" x14ac:dyDescent="0.35">
      <c r="A50" s="5">
        <v>86</v>
      </c>
      <c r="B50" s="5" t="s">
        <v>90</v>
      </c>
      <c r="C50" s="19">
        <v>1.5916470363532182E-2</v>
      </c>
      <c r="D50" s="19">
        <v>4.7717259332700636E-2</v>
      </c>
      <c r="E50" s="14">
        <f t="shared" si="0"/>
        <v>-0.66644206758487012</v>
      </c>
      <c r="F50" s="14">
        <f t="shared" si="1"/>
        <v>0.66644206758487012</v>
      </c>
      <c r="G50" s="5">
        <f t="shared" si="2"/>
        <v>10</v>
      </c>
      <c r="H50" s="19">
        <v>3.1822219865020748E-2</v>
      </c>
      <c r="I50" s="14">
        <f t="shared" si="3"/>
        <v>0.28322885078359178</v>
      </c>
      <c r="J50" s="5">
        <f t="shared" si="4"/>
        <v>12</v>
      </c>
      <c r="K50" s="19">
        <f t="shared" si="5"/>
        <v>0.18875562091590356</v>
      </c>
      <c r="L50" s="5">
        <f t="shared" si="6"/>
        <v>10</v>
      </c>
      <c r="M50" s="9">
        <f t="shared" si="7"/>
        <v>-1</v>
      </c>
      <c r="N50" s="9">
        <f t="shared" si="8"/>
        <v>-0.18875562091590356</v>
      </c>
    </row>
    <row r="51" spans="1:25" ht="13.9" customHeight="1" x14ac:dyDescent="0.35">
      <c r="A51" s="5">
        <v>88</v>
      </c>
      <c r="B51" s="5" t="s">
        <v>91</v>
      </c>
      <c r="C51" s="19">
        <v>0</v>
      </c>
      <c r="D51" s="19" t="s">
        <v>134</v>
      </c>
      <c r="E51" s="19" t="s">
        <v>134</v>
      </c>
      <c r="F51" s="19" t="s">
        <v>134</v>
      </c>
      <c r="G51" s="19" t="s">
        <v>134</v>
      </c>
      <c r="H51" s="19">
        <v>0</v>
      </c>
      <c r="I51" s="19" t="s">
        <v>134</v>
      </c>
      <c r="J51" s="19" t="s">
        <v>134</v>
      </c>
      <c r="K51" s="19" t="s">
        <v>134</v>
      </c>
      <c r="L51" s="19" t="s">
        <v>134</v>
      </c>
      <c r="M51" s="9">
        <f t="shared" si="7"/>
        <v>1</v>
      </c>
      <c r="N51" s="9" t="e">
        <f t="shared" si="8"/>
        <v>#VALUE!</v>
      </c>
    </row>
    <row r="52" spans="1:25" x14ac:dyDescent="0.35">
      <c r="A52" s="5">
        <v>91</v>
      </c>
      <c r="B52" s="5" t="s">
        <v>92</v>
      </c>
      <c r="C52" s="19">
        <v>0</v>
      </c>
      <c r="D52" s="19">
        <v>0.16287781836796425</v>
      </c>
      <c r="E52" s="14">
        <f t="shared" si="0"/>
        <v>-1</v>
      </c>
      <c r="F52" s="14">
        <f t="shared" si="1"/>
        <v>1</v>
      </c>
      <c r="G52" s="5">
        <f t="shared" si="2"/>
        <v>29</v>
      </c>
      <c r="H52" s="19">
        <v>8.3642012187836068E-2</v>
      </c>
      <c r="I52" s="14">
        <f t="shared" si="3"/>
        <v>0.7444430680723203</v>
      </c>
      <c r="J52" s="5">
        <f t="shared" si="4"/>
        <v>30</v>
      </c>
      <c r="K52" s="19">
        <f t="shared" si="5"/>
        <v>0.7444430680723203</v>
      </c>
      <c r="L52" s="5">
        <f t="shared" si="6"/>
        <v>30</v>
      </c>
      <c r="M52" s="9">
        <f t="shared" si="7"/>
        <v>-1</v>
      </c>
      <c r="N52" s="9">
        <f t="shared" si="8"/>
        <v>-0.7444430680723203</v>
      </c>
    </row>
    <row r="53" spans="1:25" x14ac:dyDescent="0.35">
      <c r="A53" s="5">
        <v>94</v>
      </c>
      <c r="B53" s="5" t="s">
        <v>93</v>
      </c>
      <c r="C53" s="19">
        <v>7.531254707034192E-2</v>
      </c>
      <c r="D53" s="19">
        <v>3.5044681969511125E-2</v>
      </c>
      <c r="E53" s="14">
        <f t="shared" si="0"/>
        <v>1.1490435306522069</v>
      </c>
      <c r="F53" s="14">
        <f t="shared" si="1"/>
        <v>1.1490435306522069</v>
      </c>
      <c r="G53" s="5">
        <f t="shared" si="2"/>
        <v>32</v>
      </c>
      <c r="H53" s="19">
        <v>5.4455355684231543E-2</v>
      </c>
      <c r="I53" s="14">
        <f t="shared" si="3"/>
        <v>0.48467165002558737</v>
      </c>
      <c r="J53" s="5">
        <f t="shared" si="4"/>
        <v>25</v>
      </c>
      <c r="K53" s="19">
        <f t="shared" si="5"/>
        <v>0.55690882395243169</v>
      </c>
      <c r="L53" s="5">
        <f t="shared" si="6"/>
        <v>29</v>
      </c>
      <c r="M53" s="9">
        <f t="shared" si="7"/>
        <v>1</v>
      </c>
      <c r="N53" s="9">
        <f t="shared" si="8"/>
        <v>0.55690882395243169</v>
      </c>
    </row>
    <row r="54" spans="1:25" x14ac:dyDescent="0.35">
      <c r="A54" s="5">
        <v>95</v>
      </c>
      <c r="B54" s="5" t="s">
        <v>94</v>
      </c>
      <c r="C54" s="19">
        <v>2.2253376949952157E-2</v>
      </c>
      <c r="D54" s="19">
        <v>8.0502334567702463E-2</v>
      </c>
      <c r="E54" s="14">
        <f t="shared" si="0"/>
        <v>-0.72356855152769428</v>
      </c>
      <c r="F54" s="14">
        <f t="shared" si="1"/>
        <v>0.72356855152769428</v>
      </c>
      <c r="G54" s="5">
        <f t="shared" si="2"/>
        <v>16</v>
      </c>
      <c r="H54" s="19">
        <v>5.2840158520475564E-2</v>
      </c>
      <c r="I54" s="14">
        <f t="shared" si="3"/>
        <v>0.47029583217190024</v>
      </c>
      <c r="J54" s="5">
        <f t="shared" si="4"/>
        <v>22</v>
      </c>
      <c r="K54" s="19">
        <f t="shared" si="5"/>
        <v>0.34029127407413345</v>
      </c>
      <c r="L54" s="5">
        <f t="shared" si="6"/>
        <v>23</v>
      </c>
      <c r="M54" s="9">
        <f t="shared" si="7"/>
        <v>-1</v>
      </c>
      <c r="N54" s="9">
        <f t="shared" si="8"/>
        <v>-0.34029127407413345</v>
      </c>
    </row>
    <row r="55" spans="1:25" x14ac:dyDescent="0.35">
      <c r="A55" s="5">
        <v>97</v>
      </c>
      <c r="B55" s="5" t="s">
        <v>95</v>
      </c>
      <c r="C55" s="19">
        <v>0</v>
      </c>
      <c r="D55" s="19">
        <v>4.1974479516454E-2</v>
      </c>
      <c r="E55" s="14">
        <f t="shared" si="0"/>
        <v>-1</v>
      </c>
      <c r="F55" s="14">
        <f t="shared" si="1"/>
        <v>1</v>
      </c>
      <c r="G55" s="5">
        <f t="shared" si="2"/>
        <v>29</v>
      </c>
      <c r="H55" s="19">
        <v>2.1939928475833169E-2</v>
      </c>
      <c r="I55" s="14">
        <f t="shared" si="3"/>
        <v>0.19527301221731963</v>
      </c>
      <c r="J55" s="5">
        <f t="shared" si="4"/>
        <v>5</v>
      </c>
      <c r="K55" s="19">
        <f t="shared" si="5"/>
        <v>0.19527301221731963</v>
      </c>
      <c r="L55" s="5">
        <f t="shared" si="6"/>
        <v>11</v>
      </c>
      <c r="M55" s="9">
        <f t="shared" si="7"/>
        <v>-1</v>
      </c>
      <c r="N55" s="9">
        <f t="shared" si="8"/>
        <v>-0.19527301221731963</v>
      </c>
    </row>
    <row r="56" spans="1:25" x14ac:dyDescent="0.35">
      <c r="A56" s="5">
        <v>99</v>
      </c>
      <c r="B56" s="5" t="s">
        <v>96</v>
      </c>
      <c r="C56" s="19">
        <v>0</v>
      </c>
      <c r="D56" s="19">
        <v>1.5800284405119294E-2</v>
      </c>
      <c r="E56" s="14">
        <f t="shared" si="0"/>
        <v>-1</v>
      </c>
      <c r="F56" s="14">
        <f t="shared" si="1"/>
        <v>1</v>
      </c>
      <c r="G56" s="5">
        <f t="shared" si="2"/>
        <v>29</v>
      </c>
      <c r="H56" s="19">
        <v>8.2684261877594215E-3</v>
      </c>
      <c r="I56" s="14">
        <f t="shared" si="3"/>
        <v>7.3591875641656423E-2</v>
      </c>
      <c r="J56" s="5">
        <f t="shared" si="4"/>
        <v>1</v>
      </c>
      <c r="K56" s="19">
        <f t="shared" si="5"/>
        <v>7.3591875641656423E-2</v>
      </c>
      <c r="L56" s="5">
        <f t="shared" si="6"/>
        <v>2</v>
      </c>
      <c r="M56" s="9">
        <f t="shared" si="7"/>
        <v>-1</v>
      </c>
      <c r="N56" s="9">
        <f t="shared" si="8"/>
        <v>-7.3591875641656423E-2</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1.9975769683682684E-2</v>
      </c>
      <c r="D58" s="22">
        <f>AVERAGE(D24:D56)</f>
        <v>7.1587690410322008E-2</v>
      </c>
      <c r="E58" s="22">
        <f>AVERAGE(E24:E56)</f>
        <v>-0.66434688885692017</v>
      </c>
      <c r="F58" s="22">
        <f>AVERAGE(F24:F56)</f>
        <v>0.73616210952268313</v>
      </c>
      <c r="G58" s="20" t="s">
        <v>99</v>
      </c>
      <c r="H58" s="22">
        <f>AVERAGE(H24:H56)</f>
        <v>4.4366202625003029E-2</v>
      </c>
      <c r="I58" s="22">
        <f>AVERAGE(I24:I56)</f>
        <v>0.40721450393150838</v>
      </c>
      <c r="J58" s="20" t="s">
        <v>99</v>
      </c>
      <c r="K58" s="22">
        <f>AVERAGE(K24:K56)</f>
        <v>0.30184490391514457</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1.5345080783220898E-2</v>
      </c>
      <c r="D59" s="22">
        <f>_xlfn.STDEV.S(D24:D56)</f>
        <v>4.3511772399265063E-2</v>
      </c>
      <c r="E59" s="22">
        <f>_xlfn.STDEV.S(E24:E56)</f>
        <v>0.36253621624222249</v>
      </c>
      <c r="F59" s="22">
        <f>_xlfn.STDEV.S(F24:F56)</f>
        <v>0.16616316721315169</v>
      </c>
      <c r="G59" s="20" t="s">
        <v>99</v>
      </c>
      <c r="H59" s="22">
        <f>_xlfn.STDEV.S(H24:H56)</f>
        <v>2.5034101060380176E-2</v>
      </c>
      <c r="I59" s="22">
        <f>_xlfn.STDEV.S(I24:I56)</f>
        <v>0.21461522492501839</v>
      </c>
      <c r="J59" s="20" t="s">
        <v>99</v>
      </c>
      <c r="K59" s="22">
        <f>_xlfn.STDEV.S(K24:K56)</f>
        <v>0.19257789391424188</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2.3547150424357529E-4</v>
      </c>
      <c r="D60" s="22">
        <f>_xlfn.VAR.S(D24:D56)</f>
        <v>1.8932743373254448E-3</v>
      </c>
      <c r="E60" s="22">
        <f>_xlfn.VAR.S(E24:E56)</f>
        <v>0.13143250808722751</v>
      </c>
      <c r="F60" s="22">
        <f>_xlfn.VAR.S(F24:F56)</f>
        <v>2.761019813830581E-2</v>
      </c>
      <c r="G60" s="20" t="s">
        <v>99</v>
      </c>
      <c r="H60" s="22">
        <f>_xlfn.VAR.S(H24:H56)</f>
        <v>6.2670621590132794E-4</v>
      </c>
      <c r="I60" s="22">
        <f>_xlfn.VAR.S(I24:I56)</f>
        <v>4.605969476961623E-2</v>
      </c>
      <c r="J60" s="20" t="s">
        <v>99</v>
      </c>
      <c r="K60" s="22">
        <f>_xlfn.VAR.S(K24:K56)</f>
        <v>3.7086245224445001E-2</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7.531254707034192E-2</v>
      </c>
      <c r="D61" s="22">
        <f>MAX(D24:D56)</f>
        <v>0.19285544742463803</v>
      </c>
      <c r="E61" s="22">
        <f>MAX(E24:E56)</f>
        <v>1.1490435306522069</v>
      </c>
      <c r="F61" s="22">
        <f>MAX(F24:F56)</f>
        <v>1.1490435306522069</v>
      </c>
      <c r="G61" s="20" t="s">
        <v>99</v>
      </c>
      <c r="H61" s="22">
        <f>MAX(H24:H56)</f>
        <v>0.11235514947358004</v>
      </c>
      <c r="I61" s="22">
        <f>MAX(I24:I56)</f>
        <v>1</v>
      </c>
      <c r="J61" s="20" t="s">
        <v>99</v>
      </c>
      <c r="K61" s="22">
        <f>MAX(K24:K56)</f>
        <v>0.82326817600788171</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v>
      </c>
      <c r="D62" s="22">
        <f>MIN(D24:D56)</f>
        <v>1.5784323010386084E-2</v>
      </c>
      <c r="E62" s="22">
        <f>MIN(E24:E56)</f>
        <v>-1</v>
      </c>
      <c r="F62" s="22">
        <f>MIN(F24:F56)</f>
        <v>0.34996440864284306</v>
      </c>
      <c r="G62" s="20" t="s">
        <v>99</v>
      </c>
      <c r="H62" s="22">
        <f>MIN(H24:H56)</f>
        <v>0</v>
      </c>
      <c r="I62" s="22">
        <f>MIN(I24:I56)</f>
        <v>7.3591875641656423E-2</v>
      </c>
      <c r="J62" s="20" t="s">
        <v>99</v>
      </c>
      <c r="K62" s="22">
        <f>MIN(K24:K56)</f>
        <v>6.3772431704526109E-2</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0 G52: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0 J52: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0 L52: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471C4-5830-4DCE-A391-441164D5A295}">
  <sheetPr>
    <tabColor rgb="FF00B050"/>
  </sheetPr>
  <dimension ref="A1:Y64"/>
  <sheetViews>
    <sheetView zoomScale="80" zoomScaleNormal="80" workbookViewId="0"/>
  </sheetViews>
  <sheetFormatPr baseColWidth="10" defaultColWidth="10.58203125" defaultRowHeight="14" x14ac:dyDescent="0.35"/>
  <cols>
    <col min="1" max="1" width="15.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32</v>
      </c>
      <c r="I15" s="36"/>
      <c r="J15" s="36"/>
      <c r="K15" s="36"/>
      <c r="L15" s="36"/>
    </row>
    <row r="16" spans="1:12" s="4" customFormat="1" ht="43.9" customHeight="1" x14ac:dyDescent="0.35">
      <c r="A16" s="3" t="s">
        <v>5</v>
      </c>
      <c r="B16" s="36" t="s">
        <v>37</v>
      </c>
      <c r="C16" s="36"/>
      <c r="D16" s="36"/>
      <c r="E16" s="36"/>
      <c r="F16" s="36"/>
      <c r="G16" s="36"/>
      <c r="H16" s="36"/>
      <c r="I16" s="36"/>
      <c r="J16" s="36"/>
      <c r="K16" s="36"/>
      <c r="L16" s="36"/>
    </row>
    <row r="17" spans="1:14" s="4" customFormat="1" ht="43.9" customHeight="1" x14ac:dyDescent="0.35">
      <c r="A17" s="3" t="s">
        <v>41</v>
      </c>
      <c r="B17" s="36" t="s">
        <v>135</v>
      </c>
      <c r="C17" s="36"/>
      <c r="D17" s="36"/>
      <c r="E17" s="36"/>
      <c r="F17" s="36"/>
      <c r="G17" s="36"/>
      <c r="H17" s="36"/>
      <c r="I17" s="36"/>
      <c r="J17" s="36"/>
      <c r="K17" s="36"/>
      <c r="L17" s="36"/>
    </row>
    <row r="18" spans="1:14" s="4" customFormat="1" ht="43.9" customHeight="1" x14ac:dyDescent="0.35">
      <c r="A18" s="3" t="s">
        <v>43</v>
      </c>
      <c r="B18" s="36" t="s">
        <v>136</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167</v>
      </c>
      <c r="C20" s="36"/>
      <c r="D20" s="36"/>
      <c r="E20" s="36"/>
      <c r="F20" s="36"/>
      <c r="G20" s="36"/>
      <c r="H20" s="36"/>
      <c r="I20" s="36"/>
      <c r="J20" s="36"/>
      <c r="K20" s="36"/>
      <c r="L20" s="36"/>
    </row>
    <row r="21" spans="1:14" s="11" customFormat="1" ht="43.9" customHeight="1" x14ac:dyDescent="0.35">
      <c r="A21" s="10" t="s">
        <v>47</v>
      </c>
      <c r="B21" s="36" t="s">
        <v>123</v>
      </c>
      <c r="C21" s="36"/>
      <c r="D21" s="36"/>
      <c r="E21" s="21" t="s">
        <v>48</v>
      </c>
      <c r="F21" s="42" t="s">
        <v>124</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0.21101065561096127</v>
      </c>
      <c r="D24" s="19">
        <v>1.1406594580570328</v>
      </c>
      <c r="E24" s="14">
        <f>(C24-D24)/D24</f>
        <v>-0.81500994523782688</v>
      </c>
      <c r="F24" s="14">
        <f>ABS(E24)</f>
        <v>0.81500994523782688</v>
      </c>
      <c r="G24" s="5">
        <f>RANK(F24,$F$24:$F$56,1)</f>
        <v>18</v>
      </c>
      <c r="H24" s="19">
        <v>0.65970854377073385</v>
      </c>
      <c r="I24" s="14">
        <f>H24/MAX($H$24:$H$56)</f>
        <v>0.48902366241711642</v>
      </c>
      <c r="J24" s="5">
        <f>RANK(I24,$I$24:$I$56,1)</f>
        <v>15</v>
      </c>
      <c r="K24" s="19">
        <f>I24*F24</f>
        <v>0.39855914832657557</v>
      </c>
      <c r="L24" s="5">
        <f>RANK(K24,$K$24:$K$56,1)</f>
        <v>19</v>
      </c>
      <c r="M24" s="9">
        <f>IF(E24&gt;0,1,-1)</f>
        <v>-1</v>
      </c>
      <c r="N24" s="9">
        <f>K24*M24</f>
        <v>-0.39855914832657557</v>
      </c>
    </row>
    <row r="25" spans="1:14" x14ac:dyDescent="0.35">
      <c r="A25" s="5">
        <v>8</v>
      </c>
      <c r="B25" s="5" t="s">
        <v>65</v>
      </c>
      <c r="C25" s="19">
        <v>0.14496404750879988</v>
      </c>
      <c r="D25" s="19">
        <v>0.89222669648634034</v>
      </c>
      <c r="E25" s="14">
        <f t="shared" ref="E25:E56" si="0">(C25-D25)/D25</f>
        <v>-0.83752554358698317</v>
      </c>
      <c r="F25" s="14">
        <f t="shared" ref="F25:F56" si="1">ABS(E25)</f>
        <v>0.83752554358698317</v>
      </c>
      <c r="G25" s="5">
        <f t="shared" ref="G25:G56" si="2">RANK(F25,$F$24:$F$56,1)</f>
        <v>24</v>
      </c>
      <c r="H25" s="19">
        <v>0.50955726176756555</v>
      </c>
      <c r="I25" s="14">
        <f t="shared" ref="I25:I56" si="3">H25/MAX($H$24:$H$56)</f>
        <v>0.37772067788682567</v>
      </c>
      <c r="J25" s="5">
        <f t="shared" ref="J25:J56" si="4">RANK(I25,$I$24:$I$56,1)</f>
        <v>7</v>
      </c>
      <c r="K25" s="19">
        <f t="shared" ref="K25:K56" si="5">I25*F25</f>
        <v>0.31635071607120746</v>
      </c>
      <c r="L25" s="5">
        <f t="shared" ref="L25:L56" si="6">RANK(K25,$K$24:$K$56,1)</f>
        <v>8</v>
      </c>
      <c r="M25" s="9">
        <f t="shared" ref="M25:M56" si="7">IF(E25&gt;0,1,-1)</f>
        <v>-1</v>
      </c>
      <c r="N25" s="9">
        <f t="shared" ref="N25:N56" si="8">K25*M25</f>
        <v>-0.31635071607120746</v>
      </c>
    </row>
    <row r="26" spans="1:14" x14ac:dyDescent="0.35">
      <c r="A26" s="5">
        <v>11</v>
      </c>
      <c r="B26" s="5" t="s">
        <v>118</v>
      </c>
      <c r="C26" s="19">
        <v>0.15500497916937805</v>
      </c>
      <c r="D26" s="19">
        <v>0.69412358211267133</v>
      </c>
      <c r="E26" s="14">
        <f t="shared" si="0"/>
        <v>-0.77668965129005318</v>
      </c>
      <c r="F26" s="14">
        <f t="shared" si="1"/>
        <v>0.77668965129005318</v>
      </c>
      <c r="G26" s="5">
        <f t="shared" si="2"/>
        <v>7</v>
      </c>
      <c r="H26" s="19">
        <v>0.41316771738870889</v>
      </c>
      <c r="I26" s="14">
        <f t="shared" si="3"/>
        <v>0.30626977967434638</v>
      </c>
      <c r="J26" s="5">
        <f t="shared" si="4"/>
        <v>4</v>
      </c>
      <c r="K26" s="19">
        <f t="shared" si="5"/>
        <v>0.2378765683759495</v>
      </c>
      <c r="L26" s="5">
        <f t="shared" si="6"/>
        <v>4</v>
      </c>
      <c r="M26" s="9">
        <f t="shared" si="7"/>
        <v>-1</v>
      </c>
      <c r="N26" s="9">
        <f t="shared" si="8"/>
        <v>-0.2378765683759495</v>
      </c>
    </row>
    <row r="27" spans="1:14" x14ac:dyDescent="0.35">
      <c r="A27" s="5">
        <v>13</v>
      </c>
      <c r="B27" s="5" t="s">
        <v>67</v>
      </c>
      <c r="C27" s="19">
        <v>0.17735663746075206</v>
      </c>
      <c r="D27" s="19">
        <v>1.0270089788635217</v>
      </c>
      <c r="E27" s="14">
        <f t="shared" si="0"/>
        <v>-0.82730760771243383</v>
      </c>
      <c r="F27" s="14">
        <f t="shared" si="1"/>
        <v>0.82730760771243383</v>
      </c>
      <c r="G27" s="5">
        <f t="shared" si="2"/>
        <v>21</v>
      </c>
      <c r="H27" s="19">
        <v>0.5989626362258349</v>
      </c>
      <c r="I27" s="14">
        <f t="shared" si="3"/>
        <v>0.44399440447441241</v>
      </c>
      <c r="J27" s="5">
        <f t="shared" si="4"/>
        <v>12</v>
      </c>
      <c r="K27" s="19">
        <f t="shared" si="5"/>
        <v>0.36731994860343287</v>
      </c>
      <c r="L27" s="5">
        <f t="shared" si="6"/>
        <v>13</v>
      </c>
      <c r="M27" s="9">
        <f t="shared" si="7"/>
        <v>-1</v>
      </c>
      <c r="N27" s="9">
        <f t="shared" si="8"/>
        <v>-0.36731994860343287</v>
      </c>
    </row>
    <row r="28" spans="1:14" x14ac:dyDescent="0.35">
      <c r="A28" s="5">
        <v>15</v>
      </c>
      <c r="B28" s="5" t="s">
        <v>68</v>
      </c>
      <c r="C28" s="19">
        <v>0.21796022993269326</v>
      </c>
      <c r="D28" s="19">
        <v>0.94232408372004928</v>
      </c>
      <c r="E28" s="14">
        <f t="shared" si="0"/>
        <v>-0.7686992896623811</v>
      </c>
      <c r="F28" s="14">
        <f t="shared" si="1"/>
        <v>0.7686992896623811</v>
      </c>
      <c r="G28" s="5">
        <f t="shared" si="2"/>
        <v>6</v>
      </c>
      <c r="H28" s="19">
        <v>0.57508161256308188</v>
      </c>
      <c r="I28" s="14">
        <f t="shared" si="3"/>
        <v>0.42629206339651987</v>
      </c>
      <c r="J28" s="5">
        <f t="shared" si="4"/>
        <v>10</v>
      </c>
      <c r="K28" s="19">
        <f t="shared" si="5"/>
        <v>0.32769040632161556</v>
      </c>
      <c r="L28" s="5">
        <f t="shared" si="6"/>
        <v>9</v>
      </c>
      <c r="M28" s="9">
        <f t="shared" si="7"/>
        <v>-1</v>
      </c>
      <c r="N28" s="9">
        <f t="shared" si="8"/>
        <v>-0.32769040632161556</v>
      </c>
    </row>
    <row r="29" spans="1:14" x14ac:dyDescent="0.35">
      <c r="A29" s="5">
        <v>17</v>
      </c>
      <c r="B29" s="5" t="s">
        <v>69</v>
      </c>
      <c r="C29" s="19">
        <v>0.2433577377464699</v>
      </c>
      <c r="D29" s="19">
        <v>0.97808215890134775</v>
      </c>
      <c r="E29" s="14">
        <f t="shared" si="0"/>
        <v>-0.75118885920603351</v>
      </c>
      <c r="F29" s="14">
        <f t="shared" si="1"/>
        <v>0.75118885920603351</v>
      </c>
      <c r="G29" s="5">
        <f t="shared" si="2"/>
        <v>4</v>
      </c>
      <c r="H29" s="19">
        <v>0.59855862441751739</v>
      </c>
      <c r="I29" s="14">
        <f t="shared" si="3"/>
        <v>0.44369492171641456</v>
      </c>
      <c r="J29" s="5">
        <f t="shared" si="4"/>
        <v>11</v>
      </c>
      <c r="K29" s="19">
        <f t="shared" si="5"/>
        <v>0.33329868207966379</v>
      </c>
      <c r="L29" s="5">
        <f t="shared" si="6"/>
        <v>11</v>
      </c>
      <c r="M29" s="9">
        <f t="shared" si="7"/>
        <v>-1</v>
      </c>
      <c r="N29" s="9">
        <f t="shared" si="8"/>
        <v>-0.33329868207966379</v>
      </c>
    </row>
    <row r="30" spans="1:14" x14ac:dyDescent="0.35">
      <c r="A30" s="5">
        <v>18</v>
      </c>
      <c r="B30" s="5" t="s">
        <v>70</v>
      </c>
      <c r="C30" s="19">
        <v>0.24366006077168573</v>
      </c>
      <c r="D30" s="19">
        <v>1.3977194113577645</v>
      </c>
      <c r="E30" s="14">
        <f t="shared" si="0"/>
        <v>-0.82567312237941171</v>
      </c>
      <c r="F30" s="14">
        <f t="shared" si="1"/>
        <v>0.82567312237941171</v>
      </c>
      <c r="G30" s="5">
        <f t="shared" si="2"/>
        <v>20</v>
      </c>
      <c r="H30" s="19">
        <v>0.82504142988214713</v>
      </c>
      <c r="I30" s="14">
        <f t="shared" si="3"/>
        <v>0.6115803493777956</v>
      </c>
      <c r="J30" s="5">
        <f t="shared" si="4"/>
        <v>25</v>
      </c>
      <c r="K30" s="19">
        <f t="shared" si="5"/>
        <v>0.50496545665665604</v>
      </c>
      <c r="L30" s="5">
        <f t="shared" si="6"/>
        <v>27</v>
      </c>
      <c r="M30" s="9">
        <f t="shared" si="7"/>
        <v>-1</v>
      </c>
      <c r="N30" s="9">
        <f t="shared" si="8"/>
        <v>-0.50496545665665604</v>
      </c>
    </row>
    <row r="31" spans="1:14" x14ac:dyDescent="0.35">
      <c r="A31" s="5">
        <v>19</v>
      </c>
      <c r="B31" s="5" t="s">
        <v>71</v>
      </c>
      <c r="C31" s="19">
        <v>0.25392786653140947</v>
      </c>
      <c r="D31" s="19">
        <v>1.6165123254140426</v>
      </c>
      <c r="E31" s="14">
        <f t="shared" si="0"/>
        <v>-0.84291621997600907</v>
      </c>
      <c r="F31" s="14">
        <f t="shared" si="1"/>
        <v>0.84291621997600907</v>
      </c>
      <c r="G31" s="5">
        <f t="shared" si="2"/>
        <v>26</v>
      </c>
      <c r="H31" s="19">
        <v>0.92716048181201804</v>
      </c>
      <c r="I31" s="14">
        <f t="shared" si="3"/>
        <v>0.68727837276835546</v>
      </c>
      <c r="J31" s="5">
        <f t="shared" si="4"/>
        <v>31</v>
      </c>
      <c r="K31" s="19">
        <f t="shared" si="5"/>
        <v>0.57931808804516471</v>
      </c>
      <c r="L31" s="5">
        <f t="shared" si="6"/>
        <v>31</v>
      </c>
      <c r="M31" s="9">
        <f t="shared" si="7"/>
        <v>-1</v>
      </c>
      <c r="N31" s="9">
        <f t="shared" si="8"/>
        <v>-0.57931808804516471</v>
      </c>
    </row>
    <row r="32" spans="1:14" x14ac:dyDescent="0.35">
      <c r="A32" s="5">
        <v>20</v>
      </c>
      <c r="B32" s="5" t="s">
        <v>72</v>
      </c>
      <c r="C32" s="19">
        <v>0.22153398345977399</v>
      </c>
      <c r="D32" s="19">
        <v>1.1205136386583197</v>
      </c>
      <c r="E32" s="14">
        <f t="shared" si="0"/>
        <v>-0.80229247033080797</v>
      </c>
      <c r="F32" s="14">
        <f t="shared" si="1"/>
        <v>0.80229247033080797</v>
      </c>
      <c r="G32" s="5">
        <f t="shared" si="2"/>
        <v>13</v>
      </c>
      <c r="H32" s="19">
        <v>0.66633955003179746</v>
      </c>
      <c r="I32" s="14">
        <f t="shared" si="3"/>
        <v>0.49393904360766699</v>
      </c>
      <c r="J32" s="5">
        <f t="shared" si="4"/>
        <v>16</v>
      </c>
      <c r="K32" s="19">
        <f t="shared" si="5"/>
        <v>0.39628357548883186</v>
      </c>
      <c r="L32" s="5">
        <f t="shared" si="6"/>
        <v>17</v>
      </c>
      <c r="M32" s="9">
        <f t="shared" si="7"/>
        <v>-1</v>
      </c>
      <c r="N32" s="9">
        <f t="shared" si="8"/>
        <v>-0.39628357548883186</v>
      </c>
    </row>
    <row r="33" spans="1:14" x14ac:dyDescent="0.35">
      <c r="A33" s="5">
        <v>23</v>
      </c>
      <c r="B33" s="5" t="s">
        <v>73</v>
      </c>
      <c r="C33" s="19">
        <v>0.1384015779892892</v>
      </c>
      <c r="D33" s="19">
        <v>0.86032767262661769</v>
      </c>
      <c r="E33" s="14">
        <f t="shared" si="0"/>
        <v>-0.83912922669714529</v>
      </c>
      <c r="F33" s="14">
        <f t="shared" si="1"/>
        <v>0.83912922669714529</v>
      </c>
      <c r="G33" s="5">
        <f t="shared" si="2"/>
        <v>25</v>
      </c>
      <c r="H33" s="19">
        <v>0.49728749858544019</v>
      </c>
      <c r="I33" s="14">
        <f t="shared" si="3"/>
        <v>0.36862544244540191</v>
      </c>
      <c r="J33" s="5">
        <f t="shared" si="4"/>
        <v>6</v>
      </c>
      <c r="K33" s="19">
        <f t="shared" si="5"/>
        <v>0.30932438246010313</v>
      </c>
      <c r="L33" s="5">
        <f t="shared" si="6"/>
        <v>6</v>
      </c>
      <c r="M33" s="9">
        <f t="shared" si="7"/>
        <v>-1</v>
      </c>
      <c r="N33" s="9">
        <f t="shared" si="8"/>
        <v>-0.30932438246010313</v>
      </c>
    </row>
    <row r="34" spans="1:14" x14ac:dyDescent="0.35">
      <c r="A34" s="5">
        <v>25</v>
      </c>
      <c r="B34" s="5" t="s">
        <v>74</v>
      </c>
      <c r="C34" s="19">
        <v>0.18416228072253199</v>
      </c>
      <c r="D34" s="19">
        <v>0.67743720946905328</v>
      </c>
      <c r="E34" s="14">
        <f t="shared" si="0"/>
        <v>-0.72814856026749608</v>
      </c>
      <c r="F34" s="14">
        <f t="shared" si="1"/>
        <v>0.72814856026749608</v>
      </c>
      <c r="G34" s="5">
        <f t="shared" si="2"/>
        <v>3</v>
      </c>
      <c r="H34" s="19">
        <v>0.42763275283036806</v>
      </c>
      <c r="I34" s="14">
        <f t="shared" si="3"/>
        <v>0.31699230960891678</v>
      </c>
      <c r="J34" s="5">
        <f t="shared" si="4"/>
        <v>5</v>
      </c>
      <c r="K34" s="19">
        <f t="shared" si="5"/>
        <v>0.23081749385760111</v>
      </c>
      <c r="L34" s="5">
        <f t="shared" si="6"/>
        <v>3</v>
      </c>
      <c r="M34" s="9">
        <f t="shared" si="7"/>
        <v>-1</v>
      </c>
      <c r="N34" s="9">
        <f t="shared" si="8"/>
        <v>-0.23081749385760111</v>
      </c>
    </row>
    <row r="35" spans="1:14" x14ac:dyDescent="0.35">
      <c r="A35" s="5">
        <v>27</v>
      </c>
      <c r="B35" s="5" t="s">
        <v>75</v>
      </c>
      <c r="C35" s="19">
        <v>0.19935665243012379</v>
      </c>
      <c r="D35" s="19">
        <v>1.5109038046359797</v>
      </c>
      <c r="E35" s="14">
        <f t="shared" si="0"/>
        <v>-0.86805470221305414</v>
      </c>
      <c r="F35" s="14">
        <f t="shared" si="1"/>
        <v>0.86805470221305414</v>
      </c>
      <c r="G35" s="5">
        <f t="shared" si="2"/>
        <v>28</v>
      </c>
      <c r="H35" s="19">
        <v>0.84684724757536511</v>
      </c>
      <c r="I35" s="14">
        <f t="shared" si="3"/>
        <v>0.6277443977761793</v>
      </c>
      <c r="J35" s="5">
        <f t="shared" si="4"/>
        <v>27</v>
      </c>
      <c r="K35" s="19">
        <f t="shared" si="5"/>
        <v>0.54491647627751427</v>
      </c>
      <c r="L35" s="5">
        <f t="shared" si="6"/>
        <v>28</v>
      </c>
      <c r="M35" s="9">
        <f t="shared" si="7"/>
        <v>-1</v>
      </c>
      <c r="N35" s="9">
        <f t="shared" si="8"/>
        <v>-0.54491647627751427</v>
      </c>
    </row>
    <row r="36" spans="1:14" x14ac:dyDescent="0.35">
      <c r="A36" s="5">
        <v>41</v>
      </c>
      <c r="B36" s="5" t="s">
        <v>76</v>
      </c>
      <c r="C36" s="19">
        <v>0.24445656280396807</v>
      </c>
      <c r="D36" s="19">
        <v>1.2597240341540523</v>
      </c>
      <c r="E36" s="14">
        <f t="shared" si="0"/>
        <v>-0.80594435275014098</v>
      </c>
      <c r="F36" s="14">
        <f t="shared" si="1"/>
        <v>0.80594435275014098</v>
      </c>
      <c r="G36" s="5">
        <f t="shared" si="2"/>
        <v>15</v>
      </c>
      <c r="H36" s="19">
        <v>0.74970179387408609</v>
      </c>
      <c r="I36" s="14">
        <f t="shared" si="3"/>
        <v>0.55573316492987312</v>
      </c>
      <c r="J36" s="5">
        <f t="shared" si="4"/>
        <v>21</v>
      </c>
      <c r="K36" s="19">
        <f t="shared" si="5"/>
        <v>0.44789000591119393</v>
      </c>
      <c r="L36" s="5">
        <f t="shared" si="6"/>
        <v>23</v>
      </c>
      <c r="M36" s="9">
        <f t="shared" si="7"/>
        <v>-1</v>
      </c>
      <c r="N36" s="9">
        <f t="shared" si="8"/>
        <v>-0.44789000591119393</v>
      </c>
    </row>
    <row r="37" spans="1:14" x14ac:dyDescent="0.35">
      <c r="A37" s="5">
        <v>44</v>
      </c>
      <c r="B37" s="5" t="s">
        <v>77</v>
      </c>
      <c r="C37" s="19">
        <v>0.13128908505022771</v>
      </c>
      <c r="D37" s="19">
        <v>0.67711046115629625</v>
      </c>
      <c r="E37" s="14">
        <f t="shared" si="0"/>
        <v>-0.8061038891261163</v>
      </c>
      <c r="F37" s="14">
        <f t="shared" si="1"/>
        <v>0.8061038891261163</v>
      </c>
      <c r="G37" s="5">
        <f t="shared" si="2"/>
        <v>16</v>
      </c>
      <c r="H37" s="19">
        <v>0.39916588095221711</v>
      </c>
      <c r="I37" s="14">
        <f t="shared" si="3"/>
        <v>0.29589060632667147</v>
      </c>
      <c r="J37" s="5">
        <f t="shared" si="4"/>
        <v>3</v>
      </c>
      <c r="K37" s="19">
        <f t="shared" si="5"/>
        <v>0.23851856851581452</v>
      </c>
      <c r="L37" s="5">
        <f t="shared" si="6"/>
        <v>5</v>
      </c>
      <c r="M37" s="9">
        <f t="shared" si="7"/>
        <v>-1</v>
      </c>
      <c r="N37" s="9">
        <f t="shared" si="8"/>
        <v>-0.23851856851581452</v>
      </c>
    </row>
    <row r="38" spans="1:14" x14ac:dyDescent="0.35">
      <c r="A38" s="5">
        <v>47</v>
      </c>
      <c r="B38" s="5" t="s">
        <v>78</v>
      </c>
      <c r="C38" s="19">
        <v>0.16654570664124702</v>
      </c>
      <c r="D38" s="19">
        <v>1.0978138595611455</v>
      </c>
      <c r="E38" s="14">
        <f t="shared" si="0"/>
        <v>-0.84829331020850463</v>
      </c>
      <c r="F38" s="14">
        <f t="shared" si="1"/>
        <v>0.84829331020850463</v>
      </c>
      <c r="G38" s="5">
        <f t="shared" si="2"/>
        <v>27</v>
      </c>
      <c r="H38" s="19">
        <v>0.63195711632481377</v>
      </c>
      <c r="I38" s="14">
        <f t="shared" si="3"/>
        <v>0.4684522982669152</v>
      </c>
      <c r="J38" s="5">
        <f t="shared" si="4"/>
        <v>13</v>
      </c>
      <c r="K38" s="19">
        <f t="shared" si="5"/>
        <v>0.39738495077162322</v>
      </c>
      <c r="L38" s="5">
        <f t="shared" si="6"/>
        <v>18</v>
      </c>
      <c r="M38" s="9">
        <f t="shared" si="7"/>
        <v>-1</v>
      </c>
      <c r="N38" s="9">
        <f t="shared" si="8"/>
        <v>-0.39738495077162322</v>
      </c>
    </row>
    <row r="39" spans="1:14" x14ac:dyDescent="0.35">
      <c r="A39" s="5">
        <v>50</v>
      </c>
      <c r="B39" s="5" t="s">
        <v>79</v>
      </c>
      <c r="C39" s="19">
        <v>0.21138402334257761</v>
      </c>
      <c r="D39" s="19">
        <v>1.1386452263458946</v>
      </c>
      <c r="E39" s="14">
        <f t="shared" si="0"/>
        <v>-0.81435479774420627</v>
      </c>
      <c r="F39" s="14">
        <f t="shared" si="1"/>
        <v>0.81435479774420627</v>
      </c>
      <c r="G39" s="5">
        <f t="shared" si="2"/>
        <v>17</v>
      </c>
      <c r="H39" s="19">
        <v>0.67785349386340576</v>
      </c>
      <c r="I39" s="14">
        <f t="shared" si="3"/>
        <v>0.50247401110894407</v>
      </c>
      <c r="J39" s="5">
        <f t="shared" si="4"/>
        <v>18</v>
      </c>
      <c r="K39" s="19">
        <f t="shared" si="5"/>
        <v>0.40919212168834418</v>
      </c>
      <c r="L39" s="5">
        <f t="shared" si="6"/>
        <v>20</v>
      </c>
      <c r="M39" s="9">
        <f t="shared" si="7"/>
        <v>-1</v>
      </c>
      <c r="N39" s="9">
        <f t="shared" si="8"/>
        <v>-0.40919212168834418</v>
      </c>
    </row>
    <row r="40" spans="1:14" x14ac:dyDescent="0.35">
      <c r="A40" s="5">
        <v>52</v>
      </c>
      <c r="B40" s="5" t="s">
        <v>80</v>
      </c>
      <c r="C40" s="19">
        <v>0.26697208581476761</v>
      </c>
      <c r="D40" s="19">
        <v>1.3171583855644298</v>
      </c>
      <c r="E40" s="14">
        <f t="shared" si="0"/>
        <v>-0.79731208581998692</v>
      </c>
      <c r="F40" s="14">
        <f t="shared" si="1"/>
        <v>0.79731208581998692</v>
      </c>
      <c r="G40" s="5">
        <f t="shared" si="2"/>
        <v>11</v>
      </c>
      <c r="H40" s="19">
        <v>0.77915834321096122</v>
      </c>
      <c r="I40" s="14">
        <f t="shared" si="3"/>
        <v>0.57756848868747368</v>
      </c>
      <c r="J40" s="5">
        <f t="shared" si="4"/>
        <v>24</v>
      </c>
      <c r="K40" s="19">
        <f t="shared" si="5"/>
        <v>0.46050233641930716</v>
      </c>
      <c r="L40" s="5">
        <f t="shared" si="6"/>
        <v>24</v>
      </c>
      <c r="M40" s="9">
        <f t="shared" si="7"/>
        <v>-1</v>
      </c>
      <c r="N40" s="9">
        <f t="shared" si="8"/>
        <v>-0.46050233641930716</v>
      </c>
    </row>
    <row r="41" spans="1:14" ht="13.9" customHeight="1" x14ac:dyDescent="0.35">
      <c r="A41" s="5">
        <v>54</v>
      </c>
      <c r="B41" s="5" t="s">
        <v>81</v>
      </c>
      <c r="C41" s="19">
        <v>0.1819695206922825</v>
      </c>
      <c r="D41" s="19">
        <v>1.1013269115456779</v>
      </c>
      <c r="E41" s="14">
        <f t="shared" si="0"/>
        <v>-0.8347724741994238</v>
      </c>
      <c r="F41" s="14">
        <f t="shared" si="1"/>
        <v>0.8347724741994238</v>
      </c>
      <c r="G41" s="5">
        <f t="shared" si="2"/>
        <v>23</v>
      </c>
      <c r="H41" s="19">
        <v>0.63491118092884058</v>
      </c>
      <c r="I41" s="14">
        <f t="shared" si="3"/>
        <v>0.47064206449825874</v>
      </c>
      <c r="J41" s="5">
        <f t="shared" si="4"/>
        <v>14</v>
      </c>
      <c r="K41" s="19">
        <f t="shared" si="5"/>
        <v>0.39287904064353624</v>
      </c>
      <c r="L41" s="5">
        <f t="shared" si="6"/>
        <v>15</v>
      </c>
      <c r="M41" s="9">
        <f t="shared" si="7"/>
        <v>-1</v>
      </c>
      <c r="N41" s="9">
        <f t="shared" si="8"/>
        <v>-0.39287904064353624</v>
      </c>
    </row>
    <row r="42" spans="1:14" x14ac:dyDescent="0.35">
      <c r="A42" s="5">
        <v>63</v>
      </c>
      <c r="B42" s="5" t="s">
        <v>82</v>
      </c>
      <c r="C42" s="19">
        <v>0.29981597502222773</v>
      </c>
      <c r="D42" s="19">
        <v>1.4389983384761453</v>
      </c>
      <c r="E42" s="14">
        <f t="shared" si="0"/>
        <v>-0.79164953356393475</v>
      </c>
      <c r="F42" s="14">
        <f t="shared" si="1"/>
        <v>0.79164953356393475</v>
      </c>
      <c r="G42" s="5">
        <f t="shared" si="2"/>
        <v>9</v>
      </c>
      <c r="H42" s="19">
        <v>0.84850217037923581</v>
      </c>
      <c r="I42" s="14">
        <f t="shared" si="3"/>
        <v>0.62897114619138206</v>
      </c>
      <c r="J42" s="5">
        <f t="shared" si="4"/>
        <v>28</v>
      </c>
      <c r="K42" s="19">
        <f t="shared" si="5"/>
        <v>0.49792471450758102</v>
      </c>
      <c r="L42" s="5">
        <f t="shared" si="6"/>
        <v>26</v>
      </c>
      <c r="M42" s="9">
        <f t="shared" si="7"/>
        <v>-1</v>
      </c>
      <c r="N42" s="9">
        <f t="shared" si="8"/>
        <v>-0.49792471450758102</v>
      </c>
    </row>
    <row r="43" spans="1:14" x14ac:dyDescent="0.35">
      <c r="A43" s="5">
        <v>66</v>
      </c>
      <c r="B43" s="5" t="s">
        <v>83</v>
      </c>
      <c r="C43" s="19">
        <v>0.25845503079758042</v>
      </c>
      <c r="D43" s="19">
        <v>1.2346744949058885</v>
      </c>
      <c r="E43" s="14">
        <f t="shared" si="0"/>
        <v>-0.79066949883233739</v>
      </c>
      <c r="F43" s="14">
        <f t="shared" si="1"/>
        <v>0.79066949883233739</v>
      </c>
      <c r="G43" s="5">
        <f t="shared" si="2"/>
        <v>8</v>
      </c>
      <c r="H43" s="19">
        <v>0.7246391750451997</v>
      </c>
      <c r="I43" s="14">
        <f t="shared" si="3"/>
        <v>0.53715494009832454</v>
      </c>
      <c r="J43" s="5">
        <f t="shared" si="4"/>
        <v>20</v>
      </c>
      <c r="K43" s="19">
        <f t="shared" si="5"/>
        <v>0.42471202728285645</v>
      </c>
      <c r="L43" s="5">
        <f t="shared" si="6"/>
        <v>21</v>
      </c>
      <c r="M43" s="9">
        <f t="shared" si="7"/>
        <v>-1</v>
      </c>
      <c r="N43" s="9">
        <f t="shared" si="8"/>
        <v>-0.42471202728285645</v>
      </c>
    </row>
    <row r="44" spans="1:14" x14ac:dyDescent="0.35">
      <c r="A44" s="5">
        <v>68</v>
      </c>
      <c r="B44" s="5" t="s">
        <v>84</v>
      </c>
      <c r="C44" s="19">
        <v>0.19198749817653796</v>
      </c>
      <c r="D44" s="19">
        <v>0.94358450070550004</v>
      </c>
      <c r="E44" s="14">
        <f t="shared" si="0"/>
        <v>-0.79653385782302211</v>
      </c>
      <c r="F44" s="14">
        <f t="shared" si="1"/>
        <v>0.79653385782302211</v>
      </c>
      <c r="G44" s="5">
        <f t="shared" si="2"/>
        <v>10</v>
      </c>
      <c r="H44" s="19">
        <v>0.55968599346190839</v>
      </c>
      <c r="I44" s="14">
        <f t="shared" si="3"/>
        <v>0.41487971758240955</v>
      </c>
      <c r="J44" s="5">
        <f t="shared" si="4"/>
        <v>9</v>
      </c>
      <c r="K44" s="19">
        <f t="shared" si="5"/>
        <v>0.33046574197844258</v>
      </c>
      <c r="L44" s="5">
        <f t="shared" si="6"/>
        <v>10</v>
      </c>
      <c r="M44" s="9">
        <f t="shared" si="7"/>
        <v>-1</v>
      </c>
      <c r="N44" s="9">
        <f t="shared" si="8"/>
        <v>-0.33046574197844258</v>
      </c>
    </row>
    <row r="45" spans="1:14" x14ac:dyDescent="0.35">
      <c r="A45" s="5">
        <v>70</v>
      </c>
      <c r="B45" s="5" t="s">
        <v>85</v>
      </c>
      <c r="C45" s="19">
        <v>0.15955488278852842</v>
      </c>
      <c r="D45" s="19">
        <v>0.8738381001540394</v>
      </c>
      <c r="E45" s="14">
        <f t="shared" si="0"/>
        <v>-0.81740910271547751</v>
      </c>
      <c r="F45" s="14">
        <f t="shared" si="1"/>
        <v>0.81740910271547751</v>
      </c>
      <c r="G45" s="5">
        <f t="shared" si="2"/>
        <v>19</v>
      </c>
      <c r="H45" s="19">
        <v>0.51786955803707047</v>
      </c>
      <c r="I45" s="14">
        <f t="shared" si="3"/>
        <v>0.38388235277066968</v>
      </c>
      <c r="J45" s="5">
        <f t="shared" si="4"/>
        <v>8</v>
      </c>
      <c r="K45" s="19">
        <f t="shared" si="5"/>
        <v>0.3137889295265795</v>
      </c>
      <c r="L45" s="5">
        <f t="shared" si="6"/>
        <v>7</v>
      </c>
      <c r="M45" s="9">
        <f t="shared" si="7"/>
        <v>-1</v>
      </c>
      <c r="N45" s="9">
        <f t="shared" si="8"/>
        <v>-0.3137889295265795</v>
      </c>
    </row>
    <row r="46" spans="1:14" x14ac:dyDescent="0.35">
      <c r="A46" s="5">
        <v>73</v>
      </c>
      <c r="B46" s="5" t="s">
        <v>86</v>
      </c>
      <c r="C46" s="19">
        <v>0.25001445170241055</v>
      </c>
      <c r="D46" s="19">
        <v>1.2665682215665792</v>
      </c>
      <c r="E46" s="14">
        <f t="shared" si="0"/>
        <v>-0.80260482819221901</v>
      </c>
      <c r="F46" s="14">
        <f t="shared" si="1"/>
        <v>0.80260482819221901</v>
      </c>
      <c r="G46" s="5">
        <f t="shared" si="2"/>
        <v>14</v>
      </c>
      <c r="H46" s="19">
        <v>0.75230186825286116</v>
      </c>
      <c r="I46" s="14">
        <f t="shared" si="3"/>
        <v>0.55766052801660526</v>
      </c>
      <c r="J46" s="5">
        <f t="shared" si="4"/>
        <v>23</v>
      </c>
      <c r="K46" s="19">
        <f t="shared" si="5"/>
        <v>0.44758103227834961</v>
      </c>
      <c r="L46" s="5">
        <f t="shared" si="6"/>
        <v>22</v>
      </c>
      <c r="M46" s="9">
        <f t="shared" si="7"/>
        <v>-1</v>
      </c>
      <c r="N46" s="9">
        <f t="shared" si="8"/>
        <v>-0.44758103227834961</v>
      </c>
    </row>
    <row r="47" spans="1:14" x14ac:dyDescent="0.35">
      <c r="A47" s="5">
        <v>76</v>
      </c>
      <c r="B47" s="5" t="s">
        <v>87</v>
      </c>
      <c r="C47" s="19">
        <v>0.26631618852551803</v>
      </c>
      <c r="D47" s="19">
        <v>1.6111108834887766</v>
      </c>
      <c r="E47" s="14">
        <f t="shared" si="0"/>
        <v>-0.8347002734232517</v>
      </c>
      <c r="F47" s="14">
        <f t="shared" si="1"/>
        <v>0.8347002734232517</v>
      </c>
      <c r="G47" s="5">
        <f t="shared" si="2"/>
        <v>22</v>
      </c>
      <c r="H47" s="19">
        <v>0.90487291139940995</v>
      </c>
      <c r="I47" s="14">
        <f t="shared" si="3"/>
        <v>0.67075721442886194</v>
      </c>
      <c r="J47" s="5">
        <f t="shared" si="4"/>
        <v>30</v>
      </c>
      <c r="K47" s="19">
        <f t="shared" si="5"/>
        <v>0.55988123028438974</v>
      </c>
      <c r="L47" s="5">
        <f t="shared" si="6"/>
        <v>30</v>
      </c>
      <c r="M47" s="9">
        <f t="shared" si="7"/>
        <v>-1</v>
      </c>
      <c r="N47" s="9">
        <f t="shared" si="8"/>
        <v>-0.55988123028438974</v>
      </c>
    </row>
    <row r="48" spans="1:14" x14ac:dyDescent="0.35">
      <c r="A48" s="5">
        <v>81</v>
      </c>
      <c r="B48" s="5" t="s">
        <v>88</v>
      </c>
      <c r="C48" s="19">
        <v>0.31227636458265562</v>
      </c>
      <c r="D48" s="19">
        <v>2.3843864915084656</v>
      </c>
      <c r="E48" s="14">
        <f t="shared" si="0"/>
        <v>-0.86903282429473239</v>
      </c>
      <c r="F48" s="14">
        <f t="shared" si="1"/>
        <v>0.86903282429473239</v>
      </c>
      <c r="G48" s="5">
        <f t="shared" si="2"/>
        <v>29</v>
      </c>
      <c r="H48" s="19">
        <v>1.3490319476770645</v>
      </c>
      <c r="I48" s="14">
        <f t="shared" si="3"/>
        <v>1</v>
      </c>
      <c r="J48" s="5">
        <f t="shared" si="4"/>
        <v>33</v>
      </c>
      <c r="K48" s="19">
        <f t="shared" si="5"/>
        <v>0.86903282429473239</v>
      </c>
      <c r="L48" s="5">
        <f t="shared" si="6"/>
        <v>33</v>
      </c>
      <c r="M48" s="9">
        <f t="shared" si="7"/>
        <v>-1</v>
      </c>
      <c r="N48" s="9">
        <f t="shared" si="8"/>
        <v>-0.86903282429473239</v>
      </c>
    </row>
    <row r="49" spans="1:25" x14ac:dyDescent="0.35">
      <c r="A49" s="5">
        <v>85</v>
      </c>
      <c r="B49" s="5" t="s">
        <v>89</v>
      </c>
      <c r="C49" s="19">
        <v>0.26661305267574609</v>
      </c>
      <c r="D49" s="19">
        <v>1.1160279785618812</v>
      </c>
      <c r="E49" s="14">
        <f t="shared" si="0"/>
        <v>-0.76110540434720564</v>
      </c>
      <c r="F49" s="14">
        <f t="shared" si="1"/>
        <v>0.76110540434720564</v>
      </c>
      <c r="G49" s="5">
        <f t="shared" si="2"/>
        <v>5</v>
      </c>
      <c r="H49" s="19">
        <v>0.69351896741765273</v>
      </c>
      <c r="I49" s="14">
        <f t="shared" si="3"/>
        <v>0.51408639255122335</v>
      </c>
      <c r="J49" s="5">
        <f t="shared" si="4"/>
        <v>19</v>
      </c>
      <c r="K49" s="19">
        <f t="shared" si="5"/>
        <v>0.39127393167209512</v>
      </c>
      <c r="L49" s="5">
        <f t="shared" si="6"/>
        <v>14</v>
      </c>
      <c r="M49" s="9">
        <f t="shared" si="7"/>
        <v>-1</v>
      </c>
      <c r="N49" s="9">
        <f t="shared" si="8"/>
        <v>-0.39127393167209512</v>
      </c>
    </row>
    <row r="50" spans="1:25" x14ac:dyDescent="0.35">
      <c r="A50" s="5">
        <v>86</v>
      </c>
      <c r="B50" s="5" t="s">
        <v>90</v>
      </c>
      <c r="C50" s="19">
        <v>0.23344156533180535</v>
      </c>
      <c r="D50" s="19">
        <v>1.8715769493825916</v>
      </c>
      <c r="E50" s="14">
        <f t="shared" si="0"/>
        <v>-0.87527012158980977</v>
      </c>
      <c r="F50" s="14">
        <f t="shared" si="1"/>
        <v>0.87527012158980977</v>
      </c>
      <c r="G50" s="5">
        <f t="shared" si="2"/>
        <v>30</v>
      </c>
      <c r="H50" s="19">
        <v>1.0527851072011032</v>
      </c>
      <c r="I50" s="14">
        <f t="shared" si="3"/>
        <v>0.78040042640496621</v>
      </c>
      <c r="J50" s="5">
        <f t="shared" si="4"/>
        <v>32</v>
      </c>
      <c r="K50" s="19">
        <f t="shared" si="5"/>
        <v>0.68306117610821415</v>
      </c>
      <c r="L50" s="5">
        <f t="shared" si="6"/>
        <v>32</v>
      </c>
      <c r="M50" s="9">
        <f t="shared" si="7"/>
        <v>-1</v>
      </c>
      <c r="N50" s="9">
        <f t="shared" si="8"/>
        <v>-0.68306117610821415</v>
      </c>
    </row>
    <row r="51" spans="1:25" ht="13.9" customHeight="1" x14ac:dyDescent="0.35">
      <c r="A51" s="5">
        <v>88</v>
      </c>
      <c r="B51" s="5" t="s">
        <v>91</v>
      </c>
      <c r="C51" s="19">
        <v>0.18475750577367206</v>
      </c>
      <c r="D51" s="19">
        <v>1.5446608462055071</v>
      </c>
      <c r="E51" s="14">
        <f t="shared" si="0"/>
        <v>-0.88038959734913136</v>
      </c>
      <c r="F51" s="14">
        <f t="shared" si="1"/>
        <v>0.88038959734913136</v>
      </c>
      <c r="G51" s="5">
        <f t="shared" si="2"/>
        <v>32</v>
      </c>
      <c r="H51" s="19">
        <v>0.83527427515862185</v>
      </c>
      <c r="I51" s="14">
        <f t="shared" si="3"/>
        <v>0.61916567402047351</v>
      </c>
      <c r="J51" s="5">
        <f t="shared" si="4"/>
        <v>26</v>
      </c>
      <c r="K51" s="19">
        <f t="shared" si="5"/>
        <v>0.54510701844328824</v>
      </c>
      <c r="L51" s="5">
        <f t="shared" si="6"/>
        <v>29</v>
      </c>
      <c r="M51" s="9">
        <f t="shared" si="7"/>
        <v>-1</v>
      </c>
      <c r="N51" s="9">
        <f t="shared" si="8"/>
        <v>-0.54510701844328824</v>
      </c>
    </row>
    <row r="52" spans="1:25" x14ac:dyDescent="0.35">
      <c r="A52" s="5">
        <v>91</v>
      </c>
      <c r="B52" s="5" t="s">
        <v>92</v>
      </c>
      <c r="C52" s="19">
        <v>0.22105961240881292</v>
      </c>
      <c r="D52" s="19">
        <v>1.0936082090420456</v>
      </c>
      <c r="E52" s="14">
        <f t="shared" si="0"/>
        <v>-0.79786214973417968</v>
      </c>
      <c r="F52" s="14">
        <f t="shared" si="1"/>
        <v>0.79786214973417968</v>
      </c>
      <c r="G52" s="5">
        <f t="shared" si="2"/>
        <v>12</v>
      </c>
      <c r="H52" s="19">
        <v>0.66913609750268854</v>
      </c>
      <c r="I52" s="14">
        <f t="shared" si="3"/>
        <v>0.49601204675314958</v>
      </c>
      <c r="J52" s="5">
        <f t="shared" si="4"/>
        <v>17</v>
      </c>
      <c r="K52" s="19">
        <f t="shared" si="5"/>
        <v>0.39574923791651839</v>
      </c>
      <c r="L52" s="5">
        <f t="shared" si="6"/>
        <v>16</v>
      </c>
      <c r="M52" s="9">
        <f t="shared" si="7"/>
        <v>-1</v>
      </c>
      <c r="N52" s="9">
        <f t="shared" si="8"/>
        <v>-0.39574923791651839</v>
      </c>
    </row>
    <row r="53" spans="1:25" x14ac:dyDescent="0.35">
      <c r="A53" s="5">
        <v>94</v>
      </c>
      <c r="B53" s="5" t="s">
        <v>93</v>
      </c>
      <c r="C53" s="19">
        <v>0</v>
      </c>
      <c r="D53" s="19">
        <v>0.560714911512178</v>
      </c>
      <c r="E53" s="14">
        <f t="shared" si="0"/>
        <v>-1</v>
      </c>
      <c r="F53" s="14">
        <f t="shared" si="1"/>
        <v>1</v>
      </c>
      <c r="G53" s="5">
        <f t="shared" si="2"/>
        <v>33</v>
      </c>
      <c r="H53" s="19">
        <v>0.29042856364923492</v>
      </c>
      <c r="I53" s="14">
        <f t="shared" si="3"/>
        <v>0.21528664621273938</v>
      </c>
      <c r="J53" s="5">
        <f t="shared" si="4"/>
        <v>1</v>
      </c>
      <c r="K53" s="19">
        <f t="shared" si="5"/>
        <v>0.21528664621273938</v>
      </c>
      <c r="L53" s="5">
        <f t="shared" si="6"/>
        <v>2</v>
      </c>
      <c r="M53" s="9">
        <f t="shared" si="7"/>
        <v>-1</v>
      </c>
      <c r="N53" s="9">
        <f t="shared" si="8"/>
        <v>-0.21528664621273938</v>
      </c>
    </row>
    <row r="54" spans="1:25" x14ac:dyDescent="0.35">
      <c r="A54" s="5">
        <v>95</v>
      </c>
      <c r="B54" s="5" t="s">
        <v>94</v>
      </c>
      <c r="C54" s="19">
        <v>0.15577363864966509</v>
      </c>
      <c r="D54" s="19">
        <v>1.2880373530832394</v>
      </c>
      <c r="E54" s="14">
        <f t="shared" si="0"/>
        <v>-0.87906124129336627</v>
      </c>
      <c r="F54" s="14">
        <f t="shared" si="1"/>
        <v>0.87906124129336627</v>
      </c>
      <c r="G54" s="5">
        <f t="shared" si="2"/>
        <v>31</v>
      </c>
      <c r="H54" s="19">
        <v>0.7503302509907529</v>
      </c>
      <c r="I54" s="14">
        <f t="shared" si="3"/>
        <v>0.55619902277538158</v>
      </c>
      <c r="J54" s="5">
        <f t="shared" si="4"/>
        <v>22</v>
      </c>
      <c r="K54" s="19">
        <f t="shared" si="5"/>
        <v>0.48893300336708423</v>
      </c>
      <c r="L54" s="5">
        <f t="shared" si="6"/>
        <v>25</v>
      </c>
      <c r="M54" s="9">
        <f t="shared" si="7"/>
        <v>-1</v>
      </c>
      <c r="N54" s="9">
        <f t="shared" si="8"/>
        <v>-0.48893300336708423</v>
      </c>
    </row>
    <row r="55" spans="1:25" x14ac:dyDescent="0.35">
      <c r="A55" s="5">
        <v>97</v>
      </c>
      <c r="B55" s="5" t="s">
        <v>95</v>
      </c>
      <c r="C55" s="19">
        <v>0.55159733394621924</v>
      </c>
      <c r="D55" s="19">
        <v>1.175285426460712</v>
      </c>
      <c r="E55" s="14">
        <f t="shared" si="0"/>
        <v>-0.53066946843090268</v>
      </c>
      <c r="F55" s="14">
        <f t="shared" si="1"/>
        <v>0.53066946843090268</v>
      </c>
      <c r="G55" s="5">
        <f t="shared" si="2"/>
        <v>1</v>
      </c>
      <c r="H55" s="19">
        <v>0.87759713903332681</v>
      </c>
      <c r="I55" s="14">
        <f t="shared" si="3"/>
        <v>0.65053844020854046</v>
      </c>
      <c r="J55" s="5">
        <f t="shared" si="4"/>
        <v>29</v>
      </c>
      <c r="K55" s="19">
        <f t="shared" si="5"/>
        <v>0.34522088825933472</v>
      </c>
      <c r="L55" s="5">
        <f t="shared" si="6"/>
        <v>12</v>
      </c>
      <c r="M55" s="9">
        <f t="shared" si="7"/>
        <v>-1</v>
      </c>
      <c r="N55" s="9">
        <f t="shared" si="8"/>
        <v>-0.34522088825933472</v>
      </c>
    </row>
    <row r="56" spans="1:25" x14ac:dyDescent="0.35">
      <c r="A56" s="5">
        <v>99</v>
      </c>
      <c r="B56" s="5" t="s">
        <v>96</v>
      </c>
      <c r="C56" s="19">
        <v>0.13876361617983765</v>
      </c>
      <c r="D56" s="19">
        <v>0.50560910096381739</v>
      </c>
      <c r="E56" s="14">
        <f t="shared" si="0"/>
        <v>-0.72555158537431486</v>
      </c>
      <c r="F56" s="14">
        <f t="shared" si="1"/>
        <v>0.72555158537431486</v>
      </c>
      <c r="G56" s="5">
        <f t="shared" si="2"/>
        <v>2</v>
      </c>
      <c r="H56" s="19">
        <v>0.33073704751037686</v>
      </c>
      <c r="I56" s="14">
        <f t="shared" si="3"/>
        <v>0.24516620831692099</v>
      </c>
      <c r="J56" s="5">
        <f t="shared" si="4"/>
        <v>2</v>
      </c>
      <c r="K56" s="19">
        <f t="shared" si="5"/>
        <v>0.17788073112455155</v>
      </c>
      <c r="L56" s="5">
        <f t="shared" si="6"/>
        <v>1</v>
      </c>
      <c r="M56" s="9">
        <f t="shared" si="7"/>
        <v>-1</v>
      </c>
      <c r="N56" s="9">
        <f t="shared" si="8"/>
        <v>-0.17788073112455155</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0.21465880031030776</v>
      </c>
      <c r="D58" s="22">
        <f>AVERAGE(D24:D56)</f>
        <v>1.1623727183226547</v>
      </c>
      <c r="E58" s="22">
        <f>AVERAGE(E24:E56)</f>
        <v>-0.81036138167793648</v>
      </c>
      <c r="F58" s="22">
        <f>AVERAGE(F24:F56)</f>
        <v>0.81036138167793648</v>
      </c>
      <c r="G58" s="20" t="s">
        <v>99</v>
      </c>
      <c r="H58" s="22">
        <f>AVERAGE(H24:H56)</f>
        <v>0.68408497693095183</v>
      </c>
      <c r="I58" s="22">
        <f>AVERAGE(I24:I56)</f>
        <v>0.5070932368272647</v>
      </c>
      <c r="J58" s="20" t="s">
        <v>99</v>
      </c>
      <c r="K58" s="22">
        <f>AVERAGE(K24:K56)</f>
        <v>0.41148445756881497</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8.5334425752958493E-2</v>
      </c>
      <c r="D59" s="22">
        <f>_xlfn.STDEV.S(D24:D56)</f>
        <v>0.38591324196254967</v>
      </c>
      <c r="E59" s="22">
        <f>_xlfn.STDEV.S(E24:E56)</f>
        <v>7.176926768251933E-2</v>
      </c>
      <c r="F59" s="22">
        <f>_xlfn.STDEV.S(F24:F56)</f>
        <v>7.176926768251933E-2</v>
      </c>
      <c r="G59" s="20" t="s">
        <v>99</v>
      </c>
      <c r="H59" s="22">
        <f>_xlfn.STDEV.S(H24:H56)</f>
        <v>0.21542935126166429</v>
      </c>
      <c r="I59" s="22">
        <f>_xlfn.STDEV.S(I24:I56)</f>
        <v>0.15969180836126107</v>
      </c>
      <c r="J59" s="20" t="s">
        <v>99</v>
      </c>
      <c r="K59" s="22">
        <f>_xlfn.STDEV.S(K24:K56)</f>
        <v>0.14128934215830258</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7.281964218587185E-3</v>
      </c>
      <c r="D60" s="22">
        <f>_xlfn.VAR.S(D24:D56)</f>
        <v>0.14892903032204541</v>
      </c>
      <c r="E60" s="22">
        <f>_xlfn.VAR.S(E24:E56)</f>
        <v>5.1508277836851135E-3</v>
      </c>
      <c r="F60" s="22">
        <f>_xlfn.VAR.S(F24:F56)</f>
        <v>5.1508277836851135E-3</v>
      </c>
      <c r="G60" s="20" t="s">
        <v>99</v>
      </c>
      <c r="H60" s="22">
        <f>_xlfn.VAR.S(H24:H56)</f>
        <v>4.6409805385021541E-2</v>
      </c>
      <c r="I60" s="22">
        <f>_xlfn.VAR.S(I24:I56)</f>
        <v>2.5501473657689733E-2</v>
      </c>
      <c r="J60" s="20" t="s">
        <v>99</v>
      </c>
      <c r="K60" s="22">
        <f>_xlfn.VAR.S(K24:K56)</f>
        <v>1.9962678207525897E-2</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0.55159733394621924</v>
      </c>
      <c r="D61" s="22">
        <f>MAX(D24:D56)</f>
        <v>2.3843864915084656</v>
      </c>
      <c r="E61" s="22">
        <f>MAX(E24:E56)</f>
        <v>-0.53066946843090268</v>
      </c>
      <c r="F61" s="22">
        <f>MAX(F24:F56)</f>
        <v>1</v>
      </c>
      <c r="G61" s="20" t="s">
        <v>99</v>
      </c>
      <c r="H61" s="22">
        <f>MAX(H24:H56)</f>
        <v>1.3490319476770645</v>
      </c>
      <c r="I61" s="22">
        <f>MAX(I24:I56)</f>
        <v>1</v>
      </c>
      <c r="J61" s="20" t="s">
        <v>99</v>
      </c>
      <c r="K61" s="22">
        <f>MAX(K24:K56)</f>
        <v>0.86903282429473239</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v>
      </c>
      <c r="D62" s="22">
        <f>MIN(D24:D56)</f>
        <v>0.50560910096381739</v>
      </c>
      <c r="E62" s="22">
        <f>MIN(E24:E56)</f>
        <v>-1</v>
      </c>
      <c r="F62" s="22">
        <f>MIN(F24:F56)</f>
        <v>0.53066946843090268</v>
      </c>
      <c r="G62" s="20" t="s">
        <v>99</v>
      </c>
      <c r="H62" s="22">
        <f>MIN(H24:H56)</f>
        <v>0.29042856364923492</v>
      </c>
      <c r="I62" s="22">
        <f>MIN(I24:I56)</f>
        <v>0.21528664621273938</v>
      </c>
      <c r="J62" s="20" t="s">
        <v>99</v>
      </c>
      <c r="K62" s="22">
        <f>MIN(K24:K56)</f>
        <v>0.17788073112455155</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191.25" customHeight="1" x14ac:dyDescent="0.35">
      <c r="A64" s="36" t="s">
        <v>137</v>
      </c>
      <c r="B64" s="41"/>
      <c r="C64" s="41"/>
      <c r="D64" s="41"/>
      <c r="E64" s="41"/>
      <c r="F64" s="41"/>
      <c r="G64" s="41"/>
      <c r="H64" s="41"/>
      <c r="I64" s="41"/>
      <c r="J64" s="41"/>
      <c r="K64" s="41"/>
      <c r="L64" s="41"/>
    </row>
  </sheetData>
  <mergeCells count="20">
    <mergeCell ref="A61:B61"/>
    <mergeCell ref="A62:B62"/>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B5AAF-022D-44CD-91C0-F4473DDC19C0}">
  <sheetPr>
    <tabColor rgb="FF00B050"/>
  </sheetPr>
  <dimension ref="A1:Y64"/>
  <sheetViews>
    <sheetView zoomScale="80" zoomScaleNormal="80" workbookViewId="0"/>
  </sheetViews>
  <sheetFormatPr baseColWidth="10" defaultColWidth="10.58203125" defaultRowHeight="14" x14ac:dyDescent="0.35"/>
  <cols>
    <col min="1" max="1" width="15.7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24</v>
      </c>
      <c r="I15" s="36"/>
      <c r="J15" s="36"/>
      <c r="K15" s="36"/>
      <c r="L15" s="36"/>
    </row>
    <row r="16" spans="1:12" s="4" customFormat="1" ht="43.9" customHeight="1" x14ac:dyDescent="0.35">
      <c r="A16" s="3" t="s">
        <v>5</v>
      </c>
      <c r="B16" s="36" t="s">
        <v>38</v>
      </c>
      <c r="C16" s="36"/>
      <c r="D16" s="36"/>
      <c r="E16" s="36"/>
      <c r="F16" s="36"/>
      <c r="G16" s="36"/>
      <c r="H16" s="36"/>
      <c r="I16" s="36"/>
      <c r="J16" s="36"/>
      <c r="K16" s="36"/>
      <c r="L16" s="36"/>
    </row>
    <row r="17" spans="1:14" s="4" customFormat="1" ht="43.9" customHeight="1" x14ac:dyDescent="0.35">
      <c r="A17" s="3" t="s">
        <v>41</v>
      </c>
      <c r="B17" s="36" t="s">
        <v>138</v>
      </c>
      <c r="C17" s="36"/>
      <c r="D17" s="36"/>
      <c r="E17" s="36"/>
      <c r="F17" s="36"/>
      <c r="G17" s="36"/>
      <c r="H17" s="36"/>
      <c r="I17" s="36"/>
      <c r="J17" s="36"/>
      <c r="K17" s="36"/>
      <c r="L17" s="36"/>
    </row>
    <row r="18" spans="1:14" s="4" customFormat="1" ht="43.9" customHeight="1" x14ac:dyDescent="0.35">
      <c r="A18" s="3" t="s">
        <v>43</v>
      </c>
      <c r="B18" s="36" t="s">
        <v>139</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168</v>
      </c>
      <c r="C20" s="36"/>
      <c r="D20" s="36"/>
      <c r="E20" s="36"/>
      <c r="F20" s="36"/>
      <c r="G20" s="36"/>
      <c r="H20" s="36"/>
      <c r="I20" s="36"/>
      <c r="J20" s="36"/>
      <c r="K20" s="36"/>
      <c r="L20" s="36"/>
    </row>
    <row r="21" spans="1:14" s="11" customFormat="1" ht="43.9" customHeight="1" x14ac:dyDescent="0.35">
      <c r="A21" s="10" t="s">
        <v>47</v>
      </c>
      <c r="B21" s="36" t="s">
        <v>140</v>
      </c>
      <c r="C21" s="36"/>
      <c r="D21" s="36"/>
      <c r="E21" s="21" t="s">
        <v>48</v>
      </c>
      <c r="F21" s="42" t="s">
        <v>141</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2.6393459577956305E-2</v>
      </c>
      <c r="D24" s="19">
        <v>0.1142716704630255</v>
      </c>
      <c r="E24" s="14">
        <f>(C24-D24)/D24</f>
        <v>-0.76902884616098843</v>
      </c>
      <c r="F24" s="14">
        <f>ABS(E24)</f>
        <v>0.76902884616098843</v>
      </c>
      <c r="G24" s="5">
        <f>RANK(F24,$F$24:$F$56,1)</f>
        <v>15</v>
      </c>
      <c r="H24" s="19">
        <v>6.865786146850722E-2</v>
      </c>
      <c r="I24" s="14">
        <f>H24/MAX($H$24:$H$56)</f>
        <v>0.2383551285235776</v>
      </c>
      <c r="J24" s="5">
        <f>RANK(I24,$I$24:$I$56,1)</f>
        <v>22</v>
      </c>
      <c r="K24" s="19">
        <f>I24*F24</f>
        <v>0.18330196946504099</v>
      </c>
      <c r="L24" s="5">
        <f>RANK(K24,$K$24:$K$56,1)</f>
        <v>21</v>
      </c>
      <c r="M24" s="9">
        <f>IF(E24&gt;0,1,-1)</f>
        <v>-1</v>
      </c>
      <c r="N24" s="9">
        <f>K24*M24</f>
        <v>-0.18330196946504099</v>
      </c>
    </row>
    <row r="25" spans="1:14" x14ac:dyDescent="0.35">
      <c r="A25" s="5">
        <v>8</v>
      </c>
      <c r="B25" s="5" t="s">
        <v>65</v>
      </c>
      <c r="C25" s="19">
        <v>1.309040619530424E-2</v>
      </c>
      <c r="D25" s="19">
        <v>7.4169102293047823E-2</v>
      </c>
      <c r="E25" s="14">
        <f t="shared" ref="E25:E56" si="0">(C25-D25)/D25</f>
        <v>-0.82350593723538623</v>
      </c>
      <c r="F25" s="14">
        <f t="shared" ref="F25:F56" si="1">ABS(E25)</f>
        <v>0.82350593723538623</v>
      </c>
      <c r="G25" s="5">
        <f t="shared" ref="G25:G56" si="2">RANK(F25,$F$24:$F$56,1)</f>
        <v>22</v>
      </c>
      <c r="H25" s="19">
        <v>4.2762336043066423E-2</v>
      </c>
      <c r="I25" s="14">
        <f t="shared" ref="I25:I56" si="3">H25/MAX($H$24:$H$56)</f>
        <v>0.14845528080114734</v>
      </c>
      <c r="J25" s="5">
        <f t="shared" ref="J25:J56" si="4">RANK(I25,$I$24:$I$56,1)</f>
        <v>9</v>
      </c>
      <c r="K25" s="19">
        <f t="shared" ref="K25:K56" si="5">I25*F25</f>
        <v>0.12225380515369128</v>
      </c>
      <c r="L25" s="5">
        <f t="shared" ref="L25:L56" si="6">RANK(K25,$K$24:$K$56,1)</f>
        <v>11</v>
      </c>
      <c r="M25" s="9">
        <f t="shared" ref="M25:M56" si="7">IF(E25&gt;0,1,-1)</f>
        <v>-1</v>
      </c>
      <c r="N25" s="9">
        <f t="shared" ref="N25:N56" si="8">K25*M25</f>
        <v>-0.12225380515369128</v>
      </c>
    </row>
    <row r="26" spans="1:14" x14ac:dyDescent="0.35">
      <c r="A26" s="5">
        <v>11</v>
      </c>
      <c r="B26" s="5" t="s">
        <v>142</v>
      </c>
      <c r="C26" s="19">
        <v>1.6150602808225136E-2</v>
      </c>
      <c r="D26" s="19">
        <v>8.9180873675292441E-2</v>
      </c>
      <c r="E26" s="14">
        <f t="shared" si="0"/>
        <v>-0.81890059894423683</v>
      </c>
      <c r="F26" s="14">
        <f t="shared" si="1"/>
        <v>0.81890059894423683</v>
      </c>
      <c r="G26" s="5">
        <f t="shared" si="2"/>
        <v>21</v>
      </c>
      <c r="H26" s="19">
        <v>5.0971914475124211E-2</v>
      </c>
      <c r="I26" s="14">
        <f t="shared" si="3"/>
        <v>0.17695595181600393</v>
      </c>
      <c r="J26" s="5">
        <f t="shared" si="4"/>
        <v>13</v>
      </c>
      <c r="K26" s="19">
        <f t="shared" si="5"/>
        <v>0.14490933492887315</v>
      </c>
      <c r="L26" s="5">
        <f t="shared" si="6"/>
        <v>14</v>
      </c>
      <c r="M26" s="9">
        <f t="shared" si="7"/>
        <v>-1</v>
      </c>
      <c r="N26" s="9">
        <f t="shared" si="8"/>
        <v>-0.14490933492887315</v>
      </c>
    </row>
    <row r="27" spans="1:14" x14ac:dyDescent="0.35">
      <c r="A27" s="5">
        <v>13</v>
      </c>
      <c r="B27" s="5" t="s">
        <v>67</v>
      </c>
      <c r="C27" s="19">
        <v>1.0823927176617955E-2</v>
      </c>
      <c r="D27" s="19">
        <v>4.7196431548103206E-2</v>
      </c>
      <c r="E27" s="14">
        <f t="shared" si="0"/>
        <v>-0.77066217038917295</v>
      </c>
      <c r="F27" s="14">
        <f t="shared" si="1"/>
        <v>0.77066217038917295</v>
      </c>
      <c r="G27" s="5">
        <f t="shared" si="2"/>
        <v>16</v>
      </c>
      <c r="H27" s="19">
        <v>2.8825533458740969E-2</v>
      </c>
      <c r="I27" s="14">
        <f t="shared" si="3"/>
        <v>0.10007177015658184</v>
      </c>
      <c r="J27" s="5">
        <f t="shared" si="4"/>
        <v>6</v>
      </c>
      <c r="K27" s="19">
        <f t="shared" si="5"/>
        <v>7.7121527583557822E-2</v>
      </c>
      <c r="L27" s="5">
        <f t="shared" si="6"/>
        <v>6</v>
      </c>
      <c r="M27" s="9">
        <f t="shared" si="7"/>
        <v>-1</v>
      </c>
      <c r="N27" s="9">
        <f t="shared" si="8"/>
        <v>-7.7121527583557822E-2</v>
      </c>
    </row>
    <row r="28" spans="1:14" x14ac:dyDescent="0.35">
      <c r="A28" s="5">
        <v>15</v>
      </c>
      <c r="B28" s="5" t="s">
        <v>68</v>
      </c>
      <c r="C28" s="19">
        <v>2.9944253780877932E-2</v>
      </c>
      <c r="D28" s="19">
        <v>0.11879183538550532</v>
      </c>
      <c r="E28" s="14">
        <f t="shared" si="0"/>
        <v>-0.74792666782441464</v>
      </c>
      <c r="F28" s="14">
        <f t="shared" si="1"/>
        <v>0.74792666782441464</v>
      </c>
      <c r="G28" s="5">
        <f t="shared" si="2"/>
        <v>12</v>
      </c>
      <c r="H28" s="19">
        <v>7.3606240455512645E-2</v>
      </c>
      <c r="I28" s="14">
        <f t="shared" si="3"/>
        <v>0.25553410095591972</v>
      </c>
      <c r="J28" s="5">
        <f t="shared" si="4"/>
        <v>24</v>
      </c>
      <c r="K28" s="19">
        <f t="shared" si="5"/>
        <v>0.19112076864346861</v>
      </c>
      <c r="L28" s="5">
        <f t="shared" si="6"/>
        <v>22</v>
      </c>
      <c r="M28" s="9">
        <f t="shared" si="7"/>
        <v>-1</v>
      </c>
      <c r="N28" s="9">
        <f t="shared" si="8"/>
        <v>-0.19112076864346861</v>
      </c>
    </row>
    <row r="29" spans="1:14" x14ac:dyDescent="0.35">
      <c r="A29" s="5">
        <v>17</v>
      </c>
      <c r="B29" s="5" t="s">
        <v>69</v>
      </c>
      <c r="C29" s="19">
        <v>1.9992722648955779E-2</v>
      </c>
      <c r="D29" s="19">
        <v>0.17612780864787539</v>
      </c>
      <c r="E29" s="14">
        <f t="shared" si="0"/>
        <v>-0.88648741614150017</v>
      </c>
      <c r="F29" s="14">
        <f t="shared" si="1"/>
        <v>0.88648741614150017</v>
      </c>
      <c r="G29" s="5">
        <f t="shared" si="2"/>
        <v>26</v>
      </c>
      <c r="H29" s="19">
        <v>9.526245323597235E-2</v>
      </c>
      <c r="I29" s="14">
        <f t="shared" si="3"/>
        <v>0.33071659674321019</v>
      </c>
      <c r="J29" s="5">
        <f t="shared" si="4"/>
        <v>29</v>
      </c>
      <c r="K29" s="19">
        <f t="shared" si="5"/>
        <v>0.29317610132199889</v>
      </c>
      <c r="L29" s="5">
        <f t="shared" si="6"/>
        <v>31</v>
      </c>
      <c r="M29" s="9">
        <f t="shared" si="7"/>
        <v>-1</v>
      </c>
      <c r="N29" s="9">
        <f t="shared" si="8"/>
        <v>-0.29317610132199889</v>
      </c>
    </row>
    <row r="30" spans="1:14" x14ac:dyDescent="0.35">
      <c r="A30" s="5">
        <v>18</v>
      </c>
      <c r="B30" s="5" t="s">
        <v>70</v>
      </c>
      <c r="C30" s="19">
        <v>5.3210735798054614E-3</v>
      </c>
      <c r="D30" s="19">
        <v>6.2906269658209266E-2</v>
      </c>
      <c r="E30" s="14">
        <f t="shared" si="0"/>
        <v>-0.91541266699302581</v>
      </c>
      <c r="F30" s="14">
        <f t="shared" si="1"/>
        <v>0.91541266699302581</v>
      </c>
      <c r="G30" s="5">
        <f t="shared" si="2"/>
        <v>28</v>
      </c>
      <c r="H30" s="19">
        <v>3.4328689277830005E-2</v>
      </c>
      <c r="I30" s="14">
        <f t="shared" si="3"/>
        <v>0.11917672601288838</v>
      </c>
      <c r="J30" s="5">
        <f t="shared" si="4"/>
        <v>7</v>
      </c>
      <c r="K30" s="19">
        <f t="shared" si="5"/>
        <v>0.10909588460295527</v>
      </c>
      <c r="L30" s="5">
        <f t="shared" si="6"/>
        <v>9</v>
      </c>
      <c r="M30" s="9">
        <f t="shared" si="7"/>
        <v>-1</v>
      </c>
      <c r="N30" s="9">
        <f t="shared" si="8"/>
        <v>-0.10909588460295527</v>
      </c>
    </row>
    <row r="31" spans="1:14" x14ac:dyDescent="0.35">
      <c r="A31" s="5">
        <v>19</v>
      </c>
      <c r="B31" s="5" t="s">
        <v>71</v>
      </c>
      <c r="C31" s="19">
        <v>2.6619405546643504E-2</v>
      </c>
      <c r="D31" s="19">
        <v>9.3659132629977271E-2</v>
      </c>
      <c r="E31" s="14">
        <f t="shared" si="0"/>
        <v>-0.71578419744917121</v>
      </c>
      <c r="F31" s="14">
        <f t="shared" si="1"/>
        <v>0.71578419744917121</v>
      </c>
      <c r="G31" s="5">
        <f t="shared" si="2"/>
        <v>9</v>
      </c>
      <c r="H31" s="19">
        <v>5.9668795564051254E-2</v>
      </c>
      <c r="I31" s="14">
        <f t="shared" si="3"/>
        <v>0.20714836045454449</v>
      </c>
      <c r="J31" s="5">
        <f t="shared" si="4"/>
        <v>16</v>
      </c>
      <c r="K31" s="19">
        <f t="shared" si="5"/>
        <v>0.14827352294086776</v>
      </c>
      <c r="L31" s="5">
        <f t="shared" si="6"/>
        <v>16</v>
      </c>
      <c r="M31" s="9">
        <f t="shared" si="7"/>
        <v>-1</v>
      </c>
      <c r="N31" s="9">
        <f t="shared" si="8"/>
        <v>-0.14827352294086776</v>
      </c>
    </row>
    <row r="32" spans="1:14" x14ac:dyDescent="0.35">
      <c r="A32" s="5">
        <v>20</v>
      </c>
      <c r="B32" s="5" t="s">
        <v>72</v>
      </c>
      <c r="C32" s="19">
        <v>1.4840097944646434E-2</v>
      </c>
      <c r="D32" s="19">
        <v>9.6548967264818569E-2</v>
      </c>
      <c r="E32" s="14">
        <f t="shared" si="0"/>
        <v>-0.84629459677240881</v>
      </c>
      <c r="F32" s="14">
        <f t="shared" si="1"/>
        <v>0.84629459677240881</v>
      </c>
      <c r="G32" s="5">
        <f t="shared" si="2"/>
        <v>24</v>
      </c>
      <c r="H32" s="19">
        <v>5.5145261810485791E-2</v>
      </c>
      <c r="I32" s="14">
        <f t="shared" si="3"/>
        <v>0.19144429618353012</v>
      </c>
      <c r="J32" s="5">
        <f t="shared" si="4"/>
        <v>15</v>
      </c>
      <c r="K32" s="19">
        <f t="shared" si="5"/>
        <v>0.16201827344301822</v>
      </c>
      <c r="L32" s="5">
        <f t="shared" si="6"/>
        <v>17</v>
      </c>
      <c r="M32" s="9">
        <f t="shared" si="7"/>
        <v>-1</v>
      </c>
      <c r="N32" s="9">
        <f t="shared" si="8"/>
        <v>-0.16201827344301822</v>
      </c>
    </row>
    <row r="33" spans="1:14" x14ac:dyDescent="0.35">
      <c r="A33" s="5">
        <v>23</v>
      </c>
      <c r="B33" s="5" t="s">
        <v>73</v>
      </c>
      <c r="C33" s="19">
        <v>1.3971993139751369E-2</v>
      </c>
      <c r="D33" s="19">
        <v>3.1949940360111326E-2</v>
      </c>
      <c r="E33" s="14">
        <f t="shared" si="0"/>
        <v>-0.56269110420014923</v>
      </c>
      <c r="F33" s="14">
        <f t="shared" si="1"/>
        <v>0.56269110420014923</v>
      </c>
      <c r="G33" s="5">
        <f t="shared" si="2"/>
        <v>6</v>
      </c>
      <c r="H33" s="19">
        <v>2.2888223891432351E-2</v>
      </c>
      <c r="I33" s="14">
        <f t="shared" si="3"/>
        <v>7.9459590360547144E-2</v>
      </c>
      <c r="J33" s="5">
        <f t="shared" si="4"/>
        <v>2</v>
      </c>
      <c r="K33" s="19">
        <f t="shared" si="5"/>
        <v>4.471120463926781E-2</v>
      </c>
      <c r="L33" s="5">
        <f t="shared" si="6"/>
        <v>4</v>
      </c>
      <c r="M33" s="9">
        <f t="shared" si="7"/>
        <v>-1</v>
      </c>
      <c r="N33" s="9">
        <f t="shared" si="8"/>
        <v>-4.471120463926781E-2</v>
      </c>
    </row>
    <row r="34" spans="1:14" x14ac:dyDescent="0.35">
      <c r="A34" s="5">
        <v>25</v>
      </c>
      <c r="B34" s="5" t="s">
        <v>74</v>
      </c>
      <c r="C34" s="19">
        <v>2.100230894133924E-2</v>
      </c>
      <c r="D34" s="19">
        <v>8.9295317881184458E-2</v>
      </c>
      <c r="E34" s="14">
        <f t="shared" si="0"/>
        <v>-0.76479943809277073</v>
      </c>
      <c r="F34" s="14">
        <f t="shared" si="1"/>
        <v>0.76479943809277073</v>
      </c>
      <c r="G34" s="5">
        <f t="shared" si="2"/>
        <v>14</v>
      </c>
      <c r="H34" s="19">
        <v>5.4632375745490416E-2</v>
      </c>
      <c r="I34" s="14">
        <f t="shared" si="3"/>
        <v>0.18966374226988983</v>
      </c>
      <c r="J34" s="5">
        <f t="shared" si="4"/>
        <v>14</v>
      </c>
      <c r="K34" s="19">
        <f t="shared" si="5"/>
        <v>0.14505472351458382</v>
      </c>
      <c r="L34" s="5">
        <f t="shared" si="6"/>
        <v>15</v>
      </c>
      <c r="M34" s="9">
        <f t="shared" si="7"/>
        <v>-1</v>
      </c>
      <c r="N34" s="9">
        <f t="shared" si="8"/>
        <v>-0.14505472351458382</v>
      </c>
    </row>
    <row r="35" spans="1:14" x14ac:dyDescent="0.35">
      <c r="A35" s="5">
        <v>27</v>
      </c>
      <c r="B35" s="5" t="s">
        <v>75</v>
      </c>
      <c r="C35" s="19">
        <v>1.14770153638979E-2</v>
      </c>
      <c r="D35" s="19">
        <v>1.581202662745284E-2</v>
      </c>
      <c r="E35" s="14">
        <f t="shared" si="0"/>
        <v>-0.27415911734100507</v>
      </c>
      <c r="F35" s="14">
        <f t="shared" si="1"/>
        <v>0.27415911734100507</v>
      </c>
      <c r="G35" s="5">
        <f t="shared" si="2"/>
        <v>3</v>
      </c>
      <c r="H35" s="19">
        <v>1.3609039512874151E-2</v>
      </c>
      <c r="I35" s="14">
        <f t="shared" si="3"/>
        <v>4.7245636447058009E-2</v>
      </c>
      <c r="J35" s="5">
        <f t="shared" si="4"/>
        <v>1</v>
      </c>
      <c r="K35" s="19">
        <f t="shared" si="5"/>
        <v>1.2952821986539442E-2</v>
      </c>
      <c r="L35" s="5">
        <f t="shared" si="6"/>
        <v>2</v>
      </c>
      <c r="M35" s="9">
        <f t="shared" si="7"/>
        <v>-1</v>
      </c>
      <c r="N35" s="9">
        <f t="shared" si="8"/>
        <v>-1.2952821986539442E-2</v>
      </c>
    </row>
    <row r="36" spans="1:14" x14ac:dyDescent="0.35">
      <c r="A36" s="5">
        <v>41</v>
      </c>
      <c r="B36" s="5" t="s">
        <v>76</v>
      </c>
      <c r="C36" s="19">
        <v>3.7952680597830621E-2</v>
      </c>
      <c r="D36" s="19">
        <v>0.1499789452634534</v>
      </c>
      <c r="E36" s="14">
        <f t="shared" si="0"/>
        <v>-0.74694660953133896</v>
      </c>
      <c r="F36" s="14">
        <f t="shared" si="1"/>
        <v>0.74694660953133896</v>
      </c>
      <c r="G36" s="5">
        <f t="shared" si="2"/>
        <v>11</v>
      </c>
      <c r="H36" s="19">
        <v>9.3596741305292511E-2</v>
      </c>
      <c r="I36" s="14">
        <f t="shared" si="3"/>
        <v>0.32493385063331914</v>
      </c>
      <c r="J36" s="5">
        <f t="shared" si="4"/>
        <v>28</v>
      </c>
      <c r="K36" s="19">
        <f t="shared" si="5"/>
        <v>0.24270823805252026</v>
      </c>
      <c r="L36" s="5">
        <f t="shared" si="6"/>
        <v>28</v>
      </c>
      <c r="M36" s="9">
        <f t="shared" si="7"/>
        <v>-1</v>
      </c>
      <c r="N36" s="9">
        <f t="shared" si="8"/>
        <v>-0.24270823805252026</v>
      </c>
    </row>
    <row r="37" spans="1:14" x14ac:dyDescent="0.35">
      <c r="A37" s="5">
        <v>44</v>
      </c>
      <c r="B37" s="5" t="s">
        <v>77</v>
      </c>
      <c r="C37" s="19">
        <v>2.2157522257231104E-3</v>
      </c>
      <c r="D37" s="19">
        <v>4.8844592787281801E-2</v>
      </c>
      <c r="E37" s="14">
        <f t="shared" si="0"/>
        <v>-0.95463669365874926</v>
      </c>
      <c r="F37" s="14">
        <f t="shared" si="1"/>
        <v>0.95463669365874926</v>
      </c>
      <c r="G37" s="5">
        <f t="shared" si="2"/>
        <v>29</v>
      </c>
      <c r="H37" s="19">
        <v>2.4964567335679245E-2</v>
      </c>
      <c r="I37" s="14">
        <f t="shared" si="3"/>
        <v>8.6667899764992631E-2</v>
      </c>
      <c r="J37" s="5">
        <f t="shared" si="4"/>
        <v>3</v>
      </c>
      <c r="K37" s="19">
        <f t="shared" si="5"/>
        <v>8.2736357278000452E-2</v>
      </c>
      <c r="L37" s="5">
        <f t="shared" si="6"/>
        <v>7</v>
      </c>
      <c r="M37" s="9">
        <f t="shared" si="7"/>
        <v>-1</v>
      </c>
      <c r="N37" s="9">
        <f t="shared" si="8"/>
        <v>-8.2736357278000452E-2</v>
      </c>
    </row>
    <row r="38" spans="1:14" x14ac:dyDescent="0.35">
      <c r="A38" s="5">
        <v>47</v>
      </c>
      <c r="B38" s="5" t="s">
        <v>78</v>
      </c>
      <c r="C38" s="19">
        <v>1.2039072810807476E-2</v>
      </c>
      <c r="D38" s="19">
        <v>4.5343865201757531E-2</v>
      </c>
      <c r="E38" s="14">
        <f t="shared" si="0"/>
        <v>-0.73449389995229519</v>
      </c>
      <c r="F38" s="14">
        <f t="shared" si="1"/>
        <v>0.73449389995229519</v>
      </c>
      <c r="G38" s="5">
        <f t="shared" si="2"/>
        <v>10</v>
      </c>
      <c r="H38" s="19">
        <v>2.8655153327692792E-2</v>
      </c>
      <c r="I38" s="14">
        <f t="shared" si="3"/>
        <v>9.9480272297993846E-2</v>
      </c>
      <c r="J38" s="5">
        <f t="shared" si="4"/>
        <v>4</v>
      </c>
      <c r="K38" s="19">
        <f t="shared" si="5"/>
        <v>7.3067653168469776E-2</v>
      </c>
      <c r="L38" s="5">
        <f t="shared" si="6"/>
        <v>5</v>
      </c>
      <c r="M38" s="9">
        <f t="shared" si="7"/>
        <v>-1</v>
      </c>
      <c r="N38" s="9">
        <f t="shared" si="8"/>
        <v>-7.3067653168469776E-2</v>
      </c>
    </row>
    <row r="39" spans="1:14" x14ac:dyDescent="0.35">
      <c r="A39" s="5">
        <v>50</v>
      </c>
      <c r="B39" s="5" t="s">
        <v>79</v>
      </c>
      <c r="C39" s="19">
        <v>2.1894512240027544E-2</v>
      </c>
      <c r="D39" s="19">
        <v>0.10410957827763472</v>
      </c>
      <c r="E39" s="14">
        <f t="shared" si="0"/>
        <v>-0.78969742647847208</v>
      </c>
      <c r="F39" s="14">
        <f t="shared" si="1"/>
        <v>0.78969742647847208</v>
      </c>
      <c r="G39" s="5">
        <f t="shared" si="2"/>
        <v>19</v>
      </c>
      <c r="H39" s="19">
        <v>6.3273118415641122E-2</v>
      </c>
      <c r="I39" s="14">
        <f t="shared" si="3"/>
        <v>0.21966125873240938</v>
      </c>
      <c r="J39" s="5">
        <f t="shared" si="4"/>
        <v>19</v>
      </c>
      <c r="K39" s="19">
        <f t="shared" si="5"/>
        <v>0.17346593071800548</v>
      </c>
      <c r="L39" s="5">
        <f t="shared" si="6"/>
        <v>20</v>
      </c>
      <c r="M39" s="9">
        <f t="shared" si="7"/>
        <v>-1</v>
      </c>
      <c r="N39" s="9">
        <f t="shared" si="8"/>
        <v>-0.17346593071800548</v>
      </c>
    </row>
    <row r="40" spans="1:14" x14ac:dyDescent="0.35">
      <c r="A40" s="5">
        <v>52</v>
      </c>
      <c r="B40" s="5" t="s">
        <v>80</v>
      </c>
      <c r="C40" s="19">
        <v>2.2575628354989215E-2</v>
      </c>
      <c r="D40" s="19">
        <v>7.1496852814460374E-2</v>
      </c>
      <c r="E40" s="14">
        <f t="shared" si="0"/>
        <v>-0.68424304754260101</v>
      </c>
      <c r="F40" s="14">
        <f t="shared" si="1"/>
        <v>0.68424304754260101</v>
      </c>
      <c r="G40" s="5">
        <f t="shared" si="2"/>
        <v>7</v>
      </c>
      <c r="H40" s="19">
        <v>4.637388428942972E-2</v>
      </c>
      <c r="I40" s="14">
        <f t="shared" si="3"/>
        <v>0.16099326302224928</v>
      </c>
      <c r="J40" s="5">
        <f t="shared" si="4"/>
        <v>11</v>
      </c>
      <c r="K40" s="19">
        <f t="shared" si="5"/>
        <v>0.11015852092417139</v>
      </c>
      <c r="L40" s="5">
        <f t="shared" si="6"/>
        <v>10</v>
      </c>
      <c r="M40" s="9">
        <f t="shared" si="7"/>
        <v>-1</v>
      </c>
      <c r="N40" s="9">
        <f t="shared" si="8"/>
        <v>-0.11015852092417139</v>
      </c>
    </row>
    <row r="41" spans="1:14" ht="13.9" customHeight="1" x14ac:dyDescent="0.35">
      <c r="A41" s="5">
        <v>54</v>
      </c>
      <c r="B41" s="5" t="s">
        <v>81</v>
      </c>
      <c r="C41" s="19">
        <v>1.2934820147793255E-2</v>
      </c>
      <c r="D41" s="19">
        <v>0.12184801936714014</v>
      </c>
      <c r="E41" s="14">
        <f t="shared" si="0"/>
        <v>-0.8938446417514645</v>
      </c>
      <c r="F41" s="14">
        <f t="shared" si="1"/>
        <v>0.8938446417514645</v>
      </c>
      <c r="G41" s="5">
        <f t="shared" si="2"/>
        <v>27</v>
      </c>
      <c r="H41" s="19">
        <v>6.6450035165884949E-2</v>
      </c>
      <c r="I41" s="14">
        <f t="shared" si="3"/>
        <v>0.2306903584468013</v>
      </c>
      <c r="J41" s="5">
        <f t="shared" si="4"/>
        <v>20</v>
      </c>
      <c r="K41" s="19">
        <f t="shared" si="5"/>
        <v>0.20620134080139804</v>
      </c>
      <c r="L41" s="5">
        <f t="shared" si="6"/>
        <v>24</v>
      </c>
      <c r="M41" s="9">
        <f t="shared" si="7"/>
        <v>-1</v>
      </c>
      <c r="N41" s="9">
        <f t="shared" si="8"/>
        <v>-0.20620134080139804</v>
      </c>
    </row>
    <row r="42" spans="1:14" x14ac:dyDescent="0.35">
      <c r="A42" s="5">
        <v>63</v>
      </c>
      <c r="B42" s="5" t="s">
        <v>82</v>
      </c>
      <c r="C42" s="19">
        <v>2.5653053446304495E-2</v>
      </c>
      <c r="D42" s="19">
        <v>0.12713446853819199</v>
      </c>
      <c r="E42" s="14">
        <f t="shared" si="0"/>
        <v>-0.79822109817057074</v>
      </c>
      <c r="F42" s="14">
        <f t="shared" si="1"/>
        <v>0.79822109817057074</v>
      </c>
      <c r="G42" s="5">
        <f t="shared" si="2"/>
        <v>20</v>
      </c>
      <c r="H42" s="19">
        <v>7.4346040787381759E-2</v>
      </c>
      <c r="I42" s="14">
        <f t="shared" si="3"/>
        <v>0.25810241868986677</v>
      </c>
      <c r="J42" s="5">
        <f t="shared" si="4"/>
        <v>25</v>
      </c>
      <c r="K42" s="19">
        <f t="shared" si="5"/>
        <v>0.20602279608710589</v>
      </c>
      <c r="L42" s="5">
        <f t="shared" si="6"/>
        <v>23</v>
      </c>
      <c r="M42" s="9">
        <f t="shared" si="7"/>
        <v>-1</v>
      </c>
      <c r="N42" s="9">
        <f t="shared" si="8"/>
        <v>-0.20602279608710589</v>
      </c>
    </row>
    <row r="43" spans="1:14" x14ac:dyDescent="0.35">
      <c r="A43" s="5">
        <v>66</v>
      </c>
      <c r="B43" s="5" t="s">
        <v>83</v>
      </c>
      <c r="C43" s="19">
        <v>2.9452478426059553E-2</v>
      </c>
      <c r="D43" s="19">
        <v>0.17167103190529326</v>
      </c>
      <c r="E43" s="14">
        <f t="shared" si="0"/>
        <v>-0.82843652712294658</v>
      </c>
      <c r="F43" s="14">
        <f t="shared" si="1"/>
        <v>0.82843652712294658</v>
      </c>
      <c r="G43" s="5">
        <f t="shared" si="2"/>
        <v>23</v>
      </c>
      <c r="H43" s="19">
        <v>9.7087485754066366E-2</v>
      </c>
      <c r="I43" s="14">
        <f t="shared" si="3"/>
        <v>0.33705244599784423</v>
      </c>
      <c r="J43" s="5">
        <f t="shared" si="4"/>
        <v>31</v>
      </c>
      <c r="K43" s="19">
        <f t="shared" si="5"/>
        <v>0.27922655782074857</v>
      </c>
      <c r="L43" s="5">
        <f t="shared" si="6"/>
        <v>30</v>
      </c>
      <c r="M43" s="9">
        <f t="shared" si="7"/>
        <v>-1</v>
      </c>
      <c r="N43" s="9">
        <f t="shared" si="8"/>
        <v>-0.27922655782074857</v>
      </c>
    </row>
    <row r="44" spans="1:14" x14ac:dyDescent="0.35">
      <c r="A44" s="5">
        <v>68</v>
      </c>
      <c r="B44" s="5" t="s">
        <v>84</v>
      </c>
      <c r="C44" s="19">
        <v>3.0817255487737453E-2</v>
      </c>
      <c r="D44" s="19">
        <v>0.10468922053164993</v>
      </c>
      <c r="E44" s="14">
        <f t="shared" si="0"/>
        <v>-0.70563105416931926</v>
      </c>
      <c r="F44" s="14">
        <f t="shared" si="1"/>
        <v>0.70563105416931926</v>
      </c>
      <c r="G44" s="5">
        <f t="shared" si="2"/>
        <v>8</v>
      </c>
      <c r="H44" s="19">
        <v>6.6852150434051516E-2</v>
      </c>
      <c r="I44" s="14">
        <f t="shared" si="3"/>
        <v>0.23208635643414174</v>
      </c>
      <c r="J44" s="5">
        <f t="shared" si="4"/>
        <v>21</v>
      </c>
      <c r="K44" s="19">
        <f t="shared" si="5"/>
        <v>0.1637673403489398</v>
      </c>
      <c r="L44" s="5">
        <f t="shared" si="6"/>
        <v>18</v>
      </c>
      <c r="M44" s="9">
        <f t="shared" si="7"/>
        <v>-1</v>
      </c>
      <c r="N44" s="9">
        <f t="shared" si="8"/>
        <v>-0.1637673403489398</v>
      </c>
    </row>
    <row r="45" spans="1:14" x14ac:dyDescent="0.35">
      <c r="A45" s="5">
        <v>70</v>
      </c>
      <c r="B45" s="5" t="s">
        <v>85</v>
      </c>
      <c r="C45" s="19">
        <v>2.2591518240391829E-2</v>
      </c>
      <c r="D45" s="19">
        <v>0.10342098636641606</v>
      </c>
      <c r="E45" s="14">
        <f t="shared" si="0"/>
        <v>-0.78155769893403404</v>
      </c>
      <c r="F45" s="14">
        <f t="shared" si="1"/>
        <v>0.78155769893403404</v>
      </c>
      <c r="G45" s="5">
        <f t="shared" si="2"/>
        <v>17</v>
      </c>
      <c r="H45" s="19">
        <v>6.3103710948944597E-2</v>
      </c>
      <c r="I45" s="14">
        <f t="shared" si="3"/>
        <v>0.2190731376107542</v>
      </c>
      <c r="J45" s="5">
        <f t="shared" si="4"/>
        <v>18</v>
      </c>
      <c r="K45" s="19">
        <f t="shared" si="5"/>
        <v>0.17121829732932003</v>
      </c>
      <c r="L45" s="5">
        <f t="shared" si="6"/>
        <v>19</v>
      </c>
      <c r="M45" s="9">
        <f t="shared" si="7"/>
        <v>-1</v>
      </c>
      <c r="N45" s="9">
        <f t="shared" si="8"/>
        <v>-0.17121829732932003</v>
      </c>
    </row>
    <row r="46" spans="1:14" x14ac:dyDescent="0.35">
      <c r="A46" s="5">
        <v>73</v>
      </c>
      <c r="B46" s="5" t="s">
        <v>86</v>
      </c>
      <c r="C46" s="19">
        <v>3.0984165542199658E-2</v>
      </c>
      <c r="D46" s="19">
        <v>0.14321472501977159</v>
      </c>
      <c r="E46" s="14">
        <f t="shared" si="0"/>
        <v>-0.7836523755645789</v>
      </c>
      <c r="F46" s="14">
        <f t="shared" si="1"/>
        <v>0.7836523755645789</v>
      </c>
      <c r="G46" s="5">
        <f t="shared" si="2"/>
        <v>18</v>
      </c>
      <c r="H46" s="19">
        <v>8.6347786906221594E-2</v>
      </c>
      <c r="I46" s="14">
        <f t="shared" si="3"/>
        <v>0.29976811694316274</v>
      </c>
      <c r="J46" s="5">
        <f t="shared" si="4"/>
        <v>26</v>
      </c>
      <c r="K46" s="19">
        <f t="shared" si="5"/>
        <v>0.23491399696102996</v>
      </c>
      <c r="L46" s="5">
        <f t="shared" si="6"/>
        <v>26</v>
      </c>
      <c r="M46" s="9">
        <f t="shared" si="7"/>
        <v>-1</v>
      </c>
      <c r="N46" s="9">
        <f t="shared" si="8"/>
        <v>-0.23491399696102996</v>
      </c>
    </row>
    <row r="47" spans="1:14" x14ac:dyDescent="0.35">
      <c r="A47" s="5">
        <v>76</v>
      </c>
      <c r="B47" s="5" t="s">
        <v>87</v>
      </c>
      <c r="C47" s="19">
        <v>2.0372822654578789E-2</v>
      </c>
      <c r="D47" s="19">
        <v>8.3146460014718898E-2</v>
      </c>
      <c r="E47" s="14">
        <f t="shared" si="0"/>
        <v>-0.75497666826738841</v>
      </c>
      <c r="F47" s="14">
        <f t="shared" si="1"/>
        <v>0.75497666826738841</v>
      </c>
      <c r="G47" s="5">
        <f t="shared" si="2"/>
        <v>13</v>
      </c>
      <c r="H47" s="19">
        <v>5.001821925322799E-2</v>
      </c>
      <c r="I47" s="14">
        <f t="shared" si="3"/>
        <v>0.17364506880384278</v>
      </c>
      <c r="J47" s="5">
        <f t="shared" si="4"/>
        <v>12</v>
      </c>
      <c r="K47" s="19">
        <f t="shared" si="5"/>
        <v>0.13109797550658664</v>
      </c>
      <c r="L47" s="5">
        <f t="shared" si="6"/>
        <v>13</v>
      </c>
      <c r="M47" s="9">
        <f t="shared" si="7"/>
        <v>-1</v>
      </c>
      <c r="N47" s="9">
        <f t="shared" si="8"/>
        <v>-0.13109797550658664</v>
      </c>
    </row>
    <row r="48" spans="1:14" x14ac:dyDescent="0.35">
      <c r="A48" s="5">
        <v>81</v>
      </c>
      <c r="B48" s="5" t="s">
        <v>88</v>
      </c>
      <c r="C48" s="19">
        <v>7.3515897812902048E-2</v>
      </c>
      <c r="D48" s="19">
        <v>0.15386757131029227</v>
      </c>
      <c r="E48" s="14">
        <f t="shared" si="0"/>
        <v>-0.52221317859987215</v>
      </c>
      <c r="F48" s="14">
        <f t="shared" si="1"/>
        <v>0.52221317859987215</v>
      </c>
      <c r="G48" s="5">
        <f t="shared" si="2"/>
        <v>5</v>
      </c>
      <c r="H48" s="19">
        <v>0.11375896310539951</v>
      </c>
      <c r="I48" s="14">
        <f t="shared" si="3"/>
        <v>0.39492975300627242</v>
      </c>
      <c r="J48" s="5">
        <f t="shared" si="4"/>
        <v>32</v>
      </c>
      <c r="K48" s="19">
        <f t="shared" si="5"/>
        <v>0.20623752164106793</v>
      </c>
      <c r="L48" s="5">
        <f t="shared" si="6"/>
        <v>25</v>
      </c>
      <c r="M48" s="9">
        <f t="shared" si="7"/>
        <v>-1</v>
      </c>
      <c r="N48" s="9">
        <f t="shared" si="8"/>
        <v>-0.20623752164106793</v>
      </c>
    </row>
    <row r="49" spans="1:25" x14ac:dyDescent="0.35">
      <c r="A49" s="5">
        <v>85</v>
      </c>
      <c r="B49" s="5" t="s">
        <v>89</v>
      </c>
      <c r="C49" s="19">
        <v>2.4375143203966325E-2</v>
      </c>
      <c r="D49" s="19">
        <v>0.15916577839300441</v>
      </c>
      <c r="E49" s="14">
        <f t="shared" si="0"/>
        <v>-0.84685688437510476</v>
      </c>
      <c r="F49" s="14">
        <f t="shared" si="1"/>
        <v>0.84685688437510476</v>
      </c>
      <c r="G49" s="5">
        <f t="shared" si="2"/>
        <v>25</v>
      </c>
      <c r="H49" s="19">
        <v>9.2130592690649715E-2</v>
      </c>
      <c r="I49" s="14">
        <f t="shared" si="3"/>
        <v>0.31984391578823013</v>
      </c>
      <c r="J49" s="5">
        <f t="shared" si="4"/>
        <v>27</v>
      </c>
      <c r="K49" s="19">
        <f t="shared" si="5"/>
        <v>0.27086202201075393</v>
      </c>
      <c r="L49" s="5">
        <f t="shared" si="6"/>
        <v>29</v>
      </c>
      <c r="M49" s="9">
        <f t="shared" si="7"/>
        <v>-1</v>
      </c>
      <c r="N49" s="9">
        <f t="shared" si="8"/>
        <v>-0.27086202201075393</v>
      </c>
    </row>
    <row r="50" spans="1:25" x14ac:dyDescent="0.35">
      <c r="A50" s="5">
        <v>86</v>
      </c>
      <c r="B50" s="5" t="s">
        <v>90</v>
      </c>
      <c r="C50" s="19">
        <v>6.501604714254472E-2</v>
      </c>
      <c r="D50" s="19">
        <v>5.8993569700902596E-2</v>
      </c>
      <c r="E50" s="14">
        <f t="shared" si="0"/>
        <v>0.10208701511327566</v>
      </c>
      <c r="F50" s="14">
        <f t="shared" si="1"/>
        <v>0.10208701511327566</v>
      </c>
      <c r="G50" s="5">
        <f t="shared" si="2"/>
        <v>2</v>
      </c>
      <c r="H50" s="19">
        <v>6.2001954537804951E-2</v>
      </c>
      <c r="I50" s="14">
        <f t="shared" si="3"/>
        <v>0.21524823998997231</v>
      </c>
      <c r="J50" s="5">
        <f t="shared" si="4"/>
        <v>17</v>
      </c>
      <c r="K50" s="19">
        <f t="shared" si="5"/>
        <v>2.197405032896229E-2</v>
      </c>
      <c r="L50" s="5">
        <f t="shared" si="6"/>
        <v>3</v>
      </c>
      <c r="M50" s="9">
        <f t="shared" si="7"/>
        <v>1</v>
      </c>
      <c r="N50" s="9">
        <f t="shared" si="8"/>
        <v>2.197405032896229E-2</v>
      </c>
    </row>
    <row r="51" spans="1:25" ht="13.9" customHeight="1" x14ac:dyDescent="0.35">
      <c r="A51" s="5">
        <v>88</v>
      </c>
      <c r="B51" s="5" t="s">
        <v>143</v>
      </c>
      <c r="C51" s="19">
        <v>0</v>
      </c>
      <c r="D51" s="19">
        <v>0.14552333830538072</v>
      </c>
      <c r="E51" s="14">
        <f t="shared" si="0"/>
        <v>-1</v>
      </c>
      <c r="F51" s="14">
        <f t="shared" si="1"/>
        <v>1</v>
      </c>
      <c r="G51" s="5">
        <f t="shared" si="2"/>
        <v>30</v>
      </c>
      <c r="H51" s="19">
        <v>6.9446855793603948E-2</v>
      </c>
      <c r="I51" s="14">
        <f t="shared" si="3"/>
        <v>0.24109422991328613</v>
      </c>
      <c r="J51" s="5">
        <f t="shared" si="4"/>
        <v>23</v>
      </c>
      <c r="K51" s="19">
        <f t="shared" si="5"/>
        <v>0.24109422991328613</v>
      </c>
      <c r="L51" s="5">
        <f t="shared" si="6"/>
        <v>27</v>
      </c>
      <c r="M51" s="9">
        <f t="shared" si="7"/>
        <v>-1</v>
      </c>
      <c r="N51" s="9">
        <f t="shared" si="8"/>
        <v>-0.24109422991328613</v>
      </c>
    </row>
    <row r="52" spans="1:25" x14ac:dyDescent="0.35">
      <c r="A52" s="5">
        <v>91</v>
      </c>
      <c r="B52" s="5" t="s">
        <v>92</v>
      </c>
      <c r="C52" s="19">
        <v>0</v>
      </c>
      <c r="D52" s="19">
        <v>0.1869508319312021</v>
      </c>
      <c r="E52" s="14">
        <f t="shared" si="0"/>
        <v>-1</v>
      </c>
      <c r="F52" s="14">
        <f t="shared" si="1"/>
        <v>1</v>
      </c>
      <c r="G52" s="5">
        <f t="shared" si="2"/>
        <v>30</v>
      </c>
      <c r="H52" s="19">
        <v>9.6473214900977142E-2</v>
      </c>
      <c r="I52" s="14">
        <f t="shared" si="3"/>
        <v>0.33491992096713774</v>
      </c>
      <c r="J52" s="5">
        <f t="shared" si="4"/>
        <v>30</v>
      </c>
      <c r="K52" s="19">
        <f t="shared" si="5"/>
        <v>0.33491992096713774</v>
      </c>
      <c r="L52" s="5">
        <f t="shared" si="6"/>
        <v>32</v>
      </c>
      <c r="M52" s="9">
        <f t="shared" si="7"/>
        <v>-1</v>
      </c>
      <c r="N52" s="9">
        <f t="shared" si="8"/>
        <v>-0.33491992096713774</v>
      </c>
    </row>
    <row r="53" spans="1:25" x14ac:dyDescent="0.35">
      <c r="A53" s="5">
        <v>94</v>
      </c>
      <c r="B53" s="5" t="s">
        <v>93</v>
      </c>
      <c r="C53" s="19">
        <v>4.4632894443204646E-2</v>
      </c>
      <c r="D53" s="19">
        <v>4.1175986164868651E-2</v>
      </c>
      <c r="E53" s="14">
        <f t="shared" si="0"/>
        <v>8.3954474447667959E-2</v>
      </c>
      <c r="F53" s="14">
        <f t="shared" si="1"/>
        <v>8.3954474447667959E-2</v>
      </c>
      <c r="G53" s="5">
        <f t="shared" si="2"/>
        <v>1</v>
      </c>
      <c r="H53" s="19">
        <v>4.2834807564627014E-2</v>
      </c>
      <c r="I53" s="14">
        <f t="shared" si="3"/>
        <v>0.14870687557072512</v>
      </c>
      <c r="J53" s="5">
        <f t="shared" si="4"/>
        <v>10</v>
      </c>
      <c r="K53" s="19">
        <f t="shared" si="5"/>
        <v>1.2484607585294981E-2</v>
      </c>
      <c r="L53" s="5">
        <f t="shared" si="6"/>
        <v>1</v>
      </c>
      <c r="M53" s="9">
        <f t="shared" si="7"/>
        <v>1</v>
      </c>
      <c r="N53" s="9">
        <f t="shared" si="8"/>
        <v>1.2484607585294981E-2</v>
      </c>
    </row>
    <row r="54" spans="1:25" x14ac:dyDescent="0.35">
      <c r="A54" s="5">
        <v>95</v>
      </c>
      <c r="B54" s="5" t="s">
        <v>94</v>
      </c>
      <c r="C54" s="19">
        <v>0</v>
      </c>
      <c r="D54" s="19">
        <v>6.892432109543721E-2</v>
      </c>
      <c r="E54" s="14">
        <f t="shared" si="0"/>
        <v>-1</v>
      </c>
      <c r="F54" s="14">
        <f t="shared" si="1"/>
        <v>1</v>
      </c>
      <c r="G54" s="5">
        <f t="shared" si="2"/>
        <v>30</v>
      </c>
      <c r="H54" s="19">
        <v>3.6487916418346131E-2</v>
      </c>
      <c r="I54" s="14">
        <f t="shared" si="3"/>
        <v>0.12667277747125474</v>
      </c>
      <c r="J54" s="5">
        <f t="shared" si="4"/>
        <v>8</v>
      </c>
      <c r="K54" s="19">
        <f t="shared" si="5"/>
        <v>0.12667277747125474</v>
      </c>
      <c r="L54" s="5">
        <f t="shared" si="6"/>
        <v>12</v>
      </c>
      <c r="M54" s="9">
        <f t="shared" si="7"/>
        <v>-1</v>
      </c>
      <c r="N54" s="9">
        <f t="shared" si="8"/>
        <v>-0.12667277747125474</v>
      </c>
    </row>
    <row r="55" spans="1:25" x14ac:dyDescent="0.35">
      <c r="A55" s="5">
        <v>97</v>
      </c>
      <c r="B55" s="5" t="s">
        <v>95</v>
      </c>
      <c r="C55" s="19">
        <v>0.22045855379188711</v>
      </c>
      <c r="D55" s="19">
        <v>0.34923169028138096</v>
      </c>
      <c r="E55" s="14">
        <f t="shared" si="0"/>
        <v>-0.36873267825648781</v>
      </c>
      <c r="F55" s="14">
        <f t="shared" si="1"/>
        <v>0.36873267825648781</v>
      </c>
      <c r="G55" s="5">
        <f t="shared" si="2"/>
        <v>4</v>
      </c>
      <c r="H55" s="19">
        <v>0.28804860165497015</v>
      </c>
      <c r="I55" s="14">
        <f t="shared" si="3"/>
        <v>1</v>
      </c>
      <c r="J55" s="5">
        <f t="shared" si="4"/>
        <v>33</v>
      </c>
      <c r="K55" s="19">
        <f t="shared" si="5"/>
        <v>0.36873267825648781</v>
      </c>
      <c r="L55" s="5">
        <f t="shared" si="6"/>
        <v>33</v>
      </c>
      <c r="M55" s="9">
        <f t="shared" si="7"/>
        <v>-1</v>
      </c>
      <c r="N55" s="9">
        <f t="shared" si="8"/>
        <v>-0.36873267825648781</v>
      </c>
    </row>
    <row r="56" spans="1:25" x14ac:dyDescent="0.35">
      <c r="A56" s="5">
        <v>99</v>
      </c>
      <c r="B56" s="5" t="s">
        <v>96</v>
      </c>
      <c r="C56" s="19">
        <v>0</v>
      </c>
      <c r="D56" s="19">
        <v>5.4488984143705614E-2</v>
      </c>
      <c r="E56" s="14">
        <f t="shared" si="0"/>
        <v>-1</v>
      </c>
      <c r="F56" s="14">
        <f t="shared" si="1"/>
        <v>1</v>
      </c>
      <c r="G56" s="5">
        <f t="shared" si="2"/>
        <v>30</v>
      </c>
      <c r="H56" s="19">
        <v>2.8735907432063525E-2</v>
      </c>
      <c r="I56" s="14">
        <f t="shared" si="3"/>
        <v>9.9760621183240167E-2</v>
      </c>
      <c r="J56" s="5">
        <f t="shared" si="4"/>
        <v>5</v>
      </c>
      <c r="K56" s="19">
        <f t="shared" si="5"/>
        <v>9.9760621183240167E-2</v>
      </c>
      <c r="L56" s="5">
        <f t="shared" si="6"/>
        <v>8</v>
      </c>
      <c r="M56" s="9">
        <f t="shared" si="7"/>
        <v>-1</v>
      </c>
      <c r="N56" s="9">
        <f t="shared" si="8"/>
        <v>-9.9760621183240167E-2</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2.7488168584029367E-2</v>
      </c>
      <c r="D58" s="22">
        <f>AVERAGE(D24:D56)</f>
        <v>0.10615546041965299</v>
      </c>
      <c r="E58" s="22">
        <f>AVERAGE(E24:E56)</f>
        <v>-0.72435611364722741</v>
      </c>
      <c r="F58" s="22">
        <f>AVERAGE(F24:F56)</f>
        <v>0.73563135543879987</v>
      </c>
      <c r="G58" s="20" t="s">
        <v>99</v>
      </c>
      <c r="H58" s="22">
        <f>AVERAGE(H24:H56)</f>
        <v>6.6404437362455868E-2</v>
      </c>
      <c r="I58" s="22">
        <f>AVERAGE(I24:I56)</f>
        <v>0.23053205945431499</v>
      </c>
      <c r="J58" s="20" t="s">
        <v>99</v>
      </c>
      <c r="K58" s="22">
        <f>AVERAGE(K24:K56)</f>
        <v>0.16337313250235286</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3.843008728993965E-2</v>
      </c>
      <c r="D59" s="22">
        <f>_xlfn.STDEV.S(D24:D56)</f>
        <v>6.2682923149228326E-2</v>
      </c>
      <c r="E59" s="22">
        <f>_xlfn.STDEV.S(E24:E56)</f>
        <v>0.26615819811210162</v>
      </c>
      <c r="F59" s="22">
        <f>_xlfn.STDEV.S(F24:F56)</f>
        <v>0.23208629042710224</v>
      </c>
      <c r="G59" s="20" t="s">
        <v>99</v>
      </c>
      <c r="H59" s="22">
        <f>_xlfn.STDEV.S(H24:H56)</f>
        <v>4.707932790074263E-2</v>
      </c>
      <c r="I59" s="22">
        <f>_xlfn.STDEV.S(I24:I56)</f>
        <v>0.16344230671577809</v>
      </c>
      <c r="J59" s="20" t="s">
        <v>99</v>
      </c>
      <c r="K59" s="22">
        <f>_xlfn.STDEV.S(K24:K56)</f>
        <v>8.9105673268375693E-2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1.476871609112381E-3</v>
      </c>
      <c r="D60" s="22">
        <f>_xlfn.VAR.S(D24:D56)</f>
        <v>3.9291488545320635E-3</v>
      </c>
      <c r="E60" s="22">
        <f>_xlfn.VAR.S(E24:E56)</f>
        <v>7.0840186422280738E-2</v>
      </c>
      <c r="F60" s="22">
        <f>_xlfn.VAR.S(F24:F56)</f>
        <v>5.3864046204213256E-2</v>
      </c>
      <c r="G60" s="20" t="s">
        <v>99</v>
      </c>
      <c r="H60" s="22">
        <f>_xlfn.VAR.S(H24:H56)</f>
        <v>2.2164631155856436E-3</v>
      </c>
      <c r="I60" s="22">
        <f>_xlfn.VAR.S(I24:I56)</f>
        <v>2.6713387624574481E-2</v>
      </c>
      <c r="J60" s="20" t="s">
        <v>99</v>
      </c>
      <c r="K60" s="22">
        <f>_xlfn.VAR.S(K24:K56)</f>
        <v>7.9398210086105217E-3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0.22045855379188711</v>
      </c>
      <c r="D61" s="22">
        <f>MAX(D24:D56)</f>
        <v>0.34923169028138096</v>
      </c>
      <c r="E61" s="22">
        <f>MAX(E24:E56)</f>
        <v>0.10208701511327566</v>
      </c>
      <c r="F61" s="22">
        <f>MAX(F24:F56)</f>
        <v>1</v>
      </c>
      <c r="G61" s="20" t="s">
        <v>99</v>
      </c>
      <c r="H61" s="22">
        <f>MAX(H24:H56)</f>
        <v>0.28804860165497015</v>
      </c>
      <c r="I61" s="22">
        <f>MAX(I24:I56)</f>
        <v>1</v>
      </c>
      <c r="J61" s="20" t="s">
        <v>99</v>
      </c>
      <c r="K61" s="22">
        <f>MAX(K24:K56)</f>
        <v>0.36873267825648781</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v>
      </c>
      <c r="D62" s="22">
        <f>MIN(D24:D56)</f>
        <v>1.581202662745284E-2</v>
      </c>
      <c r="E62" s="22">
        <f>MIN(E24:E56)</f>
        <v>-1</v>
      </c>
      <c r="F62" s="22">
        <f>MIN(F24:F56)</f>
        <v>8.3954474447667959E-2</v>
      </c>
      <c r="G62" s="20" t="s">
        <v>99</v>
      </c>
      <c r="H62" s="22">
        <f>MIN(H24:H56)</f>
        <v>1.3609039512874151E-2</v>
      </c>
      <c r="I62" s="22">
        <f>MIN(I24:I56)</f>
        <v>4.7245636447058009E-2</v>
      </c>
      <c r="J62" s="20" t="s">
        <v>99</v>
      </c>
      <c r="K62" s="22">
        <f>MIN(K24:K56)</f>
        <v>1.2484607585294981E-2</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14:L14"/>
    <mergeCell ref="H15:L15"/>
    <mergeCell ref="B16:L16"/>
    <mergeCell ref="B17:L17"/>
    <mergeCell ref="B18:L18"/>
    <mergeCell ref="A22:L22"/>
    <mergeCell ref="A63:L63"/>
    <mergeCell ref="A64:L64"/>
    <mergeCell ref="B15:F15"/>
    <mergeCell ref="B21:D21"/>
    <mergeCell ref="K21:L21"/>
    <mergeCell ref="B19:L19"/>
    <mergeCell ref="B20:L20"/>
    <mergeCell ref="F21:I21"/>
    <mergeCell ref="A57:L57"/>
    <mergeCell ref="A58:B58"/>
    <mergeCell ref="A59:B59"/>
    <mergeCell ref="A60:B60"/>
    <mergeCell ref="A61:B61"/>
    <mergeCell ref="A62:B62"/>
  </mergeCells>
  <conditionalFormatting sqref="G24:G56">
    <cfRule type="colorScale" priority="10">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11">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12">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7C241-A838-4CDF-B688-19FEBDC319F3}">
  <sheetPr>
    <tabColor rgb="FF00B050"/>
  </sheetPr>
  <dimension ref="A1:Y64"/>
  <sheetViews>
    <sheetView tabSelected="1" zoomScale="80" zoomScaleNormal="80" workbookViewId="0"/>
  </sheetViews>
  <sheetFormatPr baseColWidth="10" defaultColWidth="10.58203125" defaultRowHeight="14" x14ac:dyDescent="0.35"/>
  <cols>
    <col min="1" max="1" width="15.25" style="8" customWidth="1"/>
    <col min="2" max="2" width="14.7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32</v>
      </c>
      <c r="I15" s="36"/>
      <c r="J15" s="36"/>
      <c r="K15" s="36"/>
      <c r="L15" s="36"/>
    </row>
    <row r="16" spans="1:12" s="4" customFormat="1" ht="43.9" customHeight="1" x14ac:dyDescent="0.35">
      <c r="A16" s="3" t="s">
        <v>5</v>
      </c>
      <c r="B16" s="36" t="s">
        <v>39</v>
      </c>
      <c r="C16" s="36"/>
      <c r="D16" s="36"/>
      <c r="E16" s="36"/>
      <c r="F16" s="36"/>
      <c r="G16" s="36"/>
      <c r="H16" s="36"/>
      <c r="I16" s="36"/>
      <c r="J16" s="36"/>
      <c r="K16" s="36"/>
      <c r="L16" s="36"/>
    </row>
    <row r="17" spans="1:14" s="4" customFormat="1" ht="43.9" customHeight="1" x14ac:dyDescent="0.35">
      <c r="A17" s="3" t="s">
        <v>41</v>
      </c>
      <c r="B17" s="36" t="s">
        <v>121</v>
      </c>
      <c r="C17" s="36"/>
      <c r="D17" s="36"/>
      <c r="E17" s="36"/>
      <c r="F17" s="36"/>
      <c r="G17" s="36"/>
      <c r="H17" s="36"/>
      <c r="I17" s="36"/>
      <c r="J17" s="36"/>
      <c r="K17" s="36"/>
      <c r="L17" s="36"/>
    </row>
    <row r="18" spans="1:14" s="4" customFormat="1" ht="43.9" customHeight="1" x14ac:dyDescent="0.35">
      <c r="A18" s="3" t="s">
        <v>43</v>
      </c>
      <c r="B18" s="36" t="s">
        <v>144</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169</v>
      </c>
      <c r="C20" s="36"/>
      <c r="D20" s="36"/>
      <c r="E20" s="36"/>
      <c r="F20" s="36"/>
      <c r="G20" s="36"/>
      <c r="H20" s="36"/>
      <c r="I20" s="36"/>
      <c r="J20" s="36"/>
      <c r="K20" s="36"/>
      <c r="L20" s="36"/>
    </row>
    <row r="21" spans="1:14" s="11" customFormat="1" ht="43.9" customHeight="1" x14ac:dyDescent="0.35">
      <c r="A21" s="10" t="s">
        <v>47</v>
      </c>
      <c r="B21" s="36" t="s">
        <v>123</v>
      </c>
      <c r="C21" s="36"/>
      <c r="D21" s="36"/>
      <c r="E21" s="21" t="s">
        <v>48</v>
      </c>
      <c r="F21" s="42" t="s">
        <v>145</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0.32634036616755996</v>
      </c>
      <c r="D24" s="19">
        <v>0.32019046601600998</v>
      </c>
      <c r="E24" s="14">
        <f>(C24-D24)/D24</f>
        <v>1.9207005842711372E-2</v>
      </c>
      <c r="F24" s="14">
        <f>ABS(E24)</f>
        <v>1.9207005842711372E-2</v>
      </c>
      <c r="G24" s="5">
        <f>RANK(F24,$F$24:$F$56,1)</f>
        <v>5</v>
      </c>
      <c r="H24" s="19">
        <v>0.32337209771700798</v>
      </c>
      <c r="I24" s="14">
        <f>H24/MAX($H$24:$H$56)</f>
        <v>0.63521869208200965</v>
      </c>
      <c r="J24" s="5">
        <f>RANK(I24,$I$24:$I$56,1)</f>
        <v>20</v>
      </c>
      <c r="K24" s="19">
        <f>I24*F24</f>
        <v>1.2200649130218635E-2</v>
      </c>
      <c r="L24" s="5">
        <f>RANK(K24,$K$24:$K$56,1)</f>
        <v>6</v>
      </c>
      <c r="M24" s="9">
        <f>IF(E24&gt;0,1,-1)</f>
        <v>1</v>
      </c>
      <c r="N24" s="9">
        <f>K24*M24</f>
        <v>1.2200649130218635E-2</v>
      </c>
    </row>
    <row r="25" spans="1:14" x14ac:dyDescent="0.35">
      <c r="A25" s="5">
        <v>8</v>
      </c>
      <c r="B25" s="5" t="s">
        <v>65</v>
      </c>
      <c r="C25" s="19">
        <v>0.39970669410193405</v>
      </c>
      <c r="D25" s="19">
        <v>0.42543259700010899</v>
      </c>
      <c r="E25" s="14">
        <f t="shared" ref="E25:E56" si="0">(C25-D25)/D25</f>
        <v>-6.0469985326884475E-2</v>
      </c>
      <c r="F25" s="14">
        <f t="shared" ref="F25:F56" si="1">ABS(E25)</f>
        <v>6.0469985326884475E-2</v>
      </c>
      <c r="G25" s="5">
        <f t="shared" ref="G25:G56" si="2">RANK(F25,$F$24:$F$56,1)</f>
        <v>13</v>
      </c>
      <c r="H25" s="19">
        <v>0.412258491840237</v>
      </c>
      <c r="I25" s="14">
        <f t="shared" ref="I25:I56" si="3">H25/MAX($H$24:$H$56)</f>
        <v>0.80982342581588707</v>
      </c>
      <c r="J25" s="5">
        <f t="shared" ref="J25:J56" si="4">RANK(I25,$I$24:$I$56,1)</f>
        <v>29</v>
      </c>
      <c r="K25" s="19">
        <f t="shared" ref="K25:K56" si="5">I25*F25</f>
        <v>4.8970010676454012E-2</v>
      </c>
      <c r="L25" s="5">
        <f t="shared" ref="L25:L56" si="6">RANK(K25,$K$24:$K$56,1)</f>
        <v>15</v>
      </c>
      <c r="M25" s="9">
        <f t="shared" ref="M25:M56" si="7">IF(E25&gt;0,1,-1)</f>
        <v>-1</v>
      </c>
      <c r="N25" s="9">
        <f t="shared" ref="N25:N56" si="8">K25*M25</f>
        <v>-4.8970010676454012E-2</v>
      </c>
    </row>
    <row r="26" spans="1:14" x14ac:dyDescent="0.35">
      <c r="A26" s="5">
        <v>11</v>
      </c>
      <c r="B26" s="5" t="s">
        <v>118</v>
      </c>
      <c r="C26" s="19">
        <v>0.28320092106103301</v>
      </c>
      <c r="D26" s="19">
        <v>0.23659084266125399</v>
      </c>
      <c r="E26" s="14">
        <f t="shared" si="0"/>
        <v>0.19700711099167259</v>
      </c>
      <c r="F26" s="14">
        <f t="shared" si="1"/>
        <v>0.19700711099167259</v>
      </c>
      <c r="G26" s="5">
        <f t="shared" si="2"/>
        <v>24</v>
      </c>
      <c r="H26" s="19">
        <v>0.26088118398905896</v>
      </c>
      <c r="I26" s="14">
        <f t="shared" si="3"/>
        <v>0.51246414162597109</v>
      </c>
      <c r="J26" s="5">
        <f t="shared" si="4"/>
        <v>10</v>
      </c>
      <c r="K26" s="19">
        <f t="shared" si="5"/>
        <v>0.10095908002855991</v>
      </c>
      <c r="L26" s="5">
        <f t="shared" si="6"/>
        <v>24</v>
      </c>
      <c r="M26" s="9">
        <f t="shared" si="7"/>
        <v>1</v>
      </c>
      <c r="N26" s="9">
        <f t="shared" si="8"/>
        <v>0.10095908002855991</v>
      </c>
    </row>
    <row r="27" spans="1:14" x14ac:dyDescent="0.35">
      <c r="A27" s="5">
        <v>13</v>
      </c>
      <c r="B27" s="5" t="s">
        <v>67</v>
      </c>
      <c r="C27" s="19">
        <v>0.36629938691642799</v>
      </c>
      <c r="D27" s="19">
        <v>0.38094341859166803</v>
      </c>
      <c r="E27" s="14">
        <f t="shared" si="0"/>
        <v>-3.8441487529508732E-2</v>
      </c>
      <c r="F27" s="14">
        <f t="shared" si="1"/>
        <v>3.8441487529508732E-2</v>
      </c>
      <c r="G27" s="5">
        <f t="shared" si="2"/>
        <v>8</v>
      </c>
      <c r="H27" s="19">
        <v>0.37356590205389401</v>
      </c>
      <c r="I27" s="14">
        <f t="shared" si="3"/>
        <v>0.73381731257708915</v>
      </c>
      <c r="J27" s="5">
        <f t="shared" si="4"/>
        <v>24</v>
      </c>
      <c r="K27" s="19">
        <f t="shared" si="5"/>
        <v>2.8209029070369783E-2</v>
      </c>
      <c r="L27" s="5">
        <f t="shared" si="6"/>
        <v>8</v>
      </c>
      <c r="M27" s="9">
        <f t="shared" si="7"/>
        <v>-1</v>
      </c>
      <c r="N27" s="9">
        <f t="shared" si="8"/>
        <v>-2.8209029070369783E-2</v>
      </c>
    </row>
    <row r="28" spans="1:14" x14ac:dyDescent="0.35">
      <c r="A28" s="5">
        <v>15</v>
      </c>
      <c r="B28" s="5" t="s">
        <v>68</v>
      </c>
      <c r="C28" s="19">
        <v>0.41136156071804103</v>
      </c>
      <c r="D28" s="19">
        <v>0.45143163809704201</v>
      </c>
      <c r="E28" s="14">
        <f t="shared" si="0"/>
        <v>-8.8762226652770213E-2</v>
      </c>
      <c r="F28" s="14">
        <f t="shared" si="1"/>
        <v>8.8762226652770213E-2</v>
      </c>
      <c r="G28" s="5">
        <f t="shared" si="2"/>
        <v>18</v>
      </c>
      <c r="H28" s="19">
        <v>0.43111666219208</v>
      </c>
      <c r="I28" s="14">
        <f t="shared" si="3"/>
        <v>0.84686763089891393</v>
      </c>
      <c r="J28" s="5">
        <f t="shared" si="4"/>
        <v>30</v>
      </c>
      <c r="K28" s="19">
        <f t="shared" si="5"/>
        <v>7.516985659874395E-2</v>
      </c>
      <c r="L28" s="5">
        <f t="shared" si="6"/>
        <v>20</v>
      </c>
      <c r="M28" s="9">
        <f t="shared" si="7"/>
        <v>-1</v>
      </c>
      <c r="N28" s="9">
        <f t="shared" si="8"/>
        <v>-7.516985659874395E-2</v>
      </c>
    </row>
    <row r="29" spans="1:14" x14ac:dyDescent="0.35">
      <c r="A29" s="5">
        <v>17</v>
      </c>
      <c r="B29" s="5" t="s">
        <v>69</v>
      </c>
      <c r="C29" s="19">
        <v>0.46799564951244199</v>
      </c>
      <c r="D29" s="19">
        <v>0.46803931530248499</v>
      </c>
      <c r="E29" s="14">
        <f t="shared" si="0"/>
        <v>-9.3295132727858876E-5</v>
      </c>
      <c r="F29" s="14">
        <f t="shared" si="1"/>
        <v>9.3295132727858876E-5</v>
      </c>
      <c r="G29" s="5">
        <f t="shared" si="2"/>
        <v>1</v>
      </c>
      <c r="H29" s="19">
        <v>0.46801675964148404</v>
      </c>
      <c r="I29" s="14">
        <f t="shared" si="3"/>
        <v>0.91935264678306672</v>
      </c>
      <c r="J29" s="5">
        <f t="shared" si="4"/>
        <v>32</v>
      </c>
      <c r="K29" s="19">
        <f t="shared" si="5"/>
        <v>8.5771127205334566E-5</v>
      </c>
      <c r="L29" s="5">
        <f t="shared" si="6"/>
        <v>1</v>
      </c>
      <c r="M29" s="9">
        <f t="shared" si="7"/>
        <v>-1</v>
      </c>
      <c r="N29" s="9">
        <f t="shared" si="8"/>
        <v>-8.5771127205334566E-5</v>
      </c>
    </row>
    <row r="30" spans="1:14" x14ac:dyDescent="0.35">
      <c r="A30" s="5">
        <v>18</v>
      </c>
      <c r="B30" s="5" t="s">
        <v>70</v>
      </c>
      <c r="C30" s="19">
        <v>0.19588357826743402</v>
      </c>
      <c r="D30" s="19">
        <v>0.24471855013671298</v>
      </c>
      <c r="E30" s="14">
        <f t="shared" si="0"/>
        <v>-0.19955566033713876</v>
      </c>
      <c r="F30" s="14">
        <f t="shared" si="1"/>
        <v>0.19955566033713876</v>
      </c>
      <c r="G30" s="5">
        <f t="shared" si="2"/>
        <v>25</v>
      </c>
      <c r="H30" s="19">
        <v>0.220485209709884</v>
      </c>
      <c r="I30" s="14">
        <f t="shared" si="3"/>
        <v>0.43311197077339481</v>
      </c>
      <c r="J30" s="5">
        <f t="shared" si="4"/>
        <v>5</v>
      </c>
      <c r="K30" s="19">
        <f t="shared" si="5"/>
        <v>8.6429945327604341E-2</v>
      </c>
      <c r="L30" s="5">
        <f t="shared" si="6"/>
        <v>22</v>
      </c>
      <c r="M30" s="9">
        <f t="shared" si="7"/>
        <v>-1</v>
      </c>
      <c r="N30" s="9">
        <f t="shared" si="8"/>
        <v>-8.6429945327604341E-2</v>
      </c>
    </row>
    <row r="31" spans="1:14" x14ac:dyDescent="0.35">
      <c r="A31" s="5">
        <v>19</v>
      </c>
      <c r="B31" s="5" t="s">
        <v>71</v>
      </c>
      <c r="C31" s="19">
        <v>0.36037237623902002</v>
      </c>
      <c r="D31" s="19">
        <v>0.34011104165900702</v>
      </c>
      <c r="E31" s="14">
        <f t="shared" si="0"/>
        <v>5.957270449433652E-2</v>
      </c>
      <c r="F31" s="14">
        <f t="shared" si="1"/>
        <v>5.957270449433652E-2</v>
      </c>
      <c r="G31" s="5">
        <f t="shared" si="2"/>
        <v>12</v>
      </c>
      <c r="H31" s="19">
        <v>0.35036155365884497</v>
      </c>
      <c r="I31" s="14">
        <f t="shared" si="3"/>
        <v>0.68823565620605132</v>
      </c>
      <c r="J31" s="5">
        <f t="shared" si="4"/>
        <v>23</v>
      </c>
      <c r="K31" s="19">
        <f t="shared" si="5"/>
        <v>4.1000059369628875E-2</v>
      </c>
      <c r="L31" s="5">
        <f t="shared" si="6"/>
        <v>12</v>
      </c>
      <c r="M31" s="9">
        <f t="shared" si="7"/>
        <v>1</v>
      </c>
      <c r="N31" s="9">
        <f t="shared" si="8"/>
        <v>4.1000059369628875E-2</v>
      </c>
    </row>
    <row r="32" spans="1:14" x14ac:dyDescent="0.35">
      <c r="A32" s="5">
        <v>20</v>
      </c>
      <c r="B32" s="5" t="s">
        <v>72</v>
      </c>
      <c r="C32" s="19">
        <v>0.25381045787113199</v>
      </c>
      <c r="D32" s="19">
        <v>0.28162642255048698</v>
      </c>
      <c r="E32" s="14">
        <f t="shared" si="0"/>
        <v>-9.8769016157808975E-2</v>
      </c>
      <c r="F32" s="14">
        <f t="shared" si="1"/>
        <v>9.8769016157808975E-2</v>
      </c>
      <c r="G32" s="5">
        <f t="shared" si="2"/>
        <v>19</v>
      </c>
      <c r="H32" s="19">
        <v>0.26757350118073298</v>
      </c>
      <c r="I32" s="14">
        <f t="shared" si="3"/>
        <v>0.52561025102596437</v>
      </c>
      <c r="J32" s="5">
        <f t="shared" si="4"/>
        <v>12</v>
      </c>
      <c r="K32" s="19">
        <f t="shared" si="5"/>
        <v>5.1914007376293508E-2</v>
      </c>
      <c r="L32" s="5">
        <f t="shared" si="6"/>
        <v>17</v>
      </c>
      <c r="M32" s="9">
        <f t="shared" si="7"/>
        <v>-1</v>
      </c>
      <c r="N32" s="9">
        <f t="shared" si="8"/>
        <v>-5.1914007376293508E-2</v>
      </c>
    </row>
    <row r="33" spans="1:14" x14ac:dyDescent="0.35">
      <c r="A33" s="5">
        <v>23</v>
      </c>
      <c r="B33" s="5" t="s">
        <v>73</v>
      </c>
      <c r="C33" s="19">
        <v>0.39301822146576798</v>
      </c>
      <c r="D33" s="19">
        <v>0.40932360076521102</v>
      </c>
      <c r="E33" s="14">
        <f t="shared" si="0"/>
        <v>-3.98349356571693E-2</v>
      </c>
      <c r="F33" s="14">
        <f t="shared" si="1"/>
        <v>3.98349356571693E-2</v>
      </c>
      <c r="G33" s="5">
        <f t="shared" si="2"/>
        <v>9</v>
      </c>
      <c r="H33" s="19">
        <v>0.40112399725641801</v>
      </c>
      <c r="I33" s="14">
        <f t="shared" si="3"/>
        <v>0.78795128800170444</v>
      </c>
      <c r="J33" s="5">
        <f t="shared" si="4"/>
        <v>27</v>
      </c>
      <c r="K33" s="19">
        <f t="shared" si="5"/>
        <v>3.1387988858531571E-2</v>
      </c>
      <c r="L33" s="5">
        <f t="shared" si="6"/>
        <v>9</v>
      </c>
      <c r="M33" s="9">
        <f t="shared" si="7"/>
        <v>-1</v>
      </c>
      <c r="N33" s="9">
        <f t="shared" si="8"/>
        <v>-3.1387988858531571E-2</v>
      </c>
    </row>
    <row r="34" spans="1:14" x14ac:dyDescent="0.35">
      <c r="A34" s="5">
        <v>25</v>
      </c>
      <c r="B34" s="5" t="s">
        <v>74</v>
      </c>
      <c r="C34" s="19">
        <v>0.286014088710556</v>
      </c>
      <c r="D34" s="19">
        <v>0.26611434775555598</v>
      </c>
      <c r="E34" s="14">
        <f t="shared" si="0"/>
        <v>7.4778910355030093E-2</v>
      </c>
      <c r="F34" s="14">
        <f t="shared" si="1"/>
        <v>7.4778910355030093E-2</v>
      </c>
      <c r="G34" s="5">
        <f t="shared" si="2"/>
        <v>15</v>
      </c>
      <c r="H34" s="19">
        <v>0.276191981316107</v>
      </c>
      <c r="I34" s="14">
        <f t="shared" si="3"/>
        <v>0.54254003475801071</v>
      </c>
      <c r="J34" s="5">
        <f t="shared" si="4"/>
        <v>15</v>
      </c>
      <c r="K34" s="19">
        <f t="shared" si="5"/>
        <v>4.0570552623184195E-2</v>
      </c>
      <c r="L34" s="5">
        <f t="shared" si="6"/>
        <v>11</v>
      </c>
      <c r="M34" s="9">
        <f t="shared" si="7"/>
        <v>1</v>
      </c>
      <c r="N34" s="9">
        <f t="shared" si="8"/>
        <v>4.0570552623184195E-2</v>
      </c>
    </row>
    <row r="35" spans="1:14" x14ac:dyDescent="0.35">
      <c r="A35" s="5">
        <v>27</v>
      </c>
      <c r="B35" s="5" t="s">
        <v>75</v>
      </c>
      <c r="C35" s="19">
        <v>0.32099799967562298</v>
      </c>
      <c r="D35" s="19">
        <v>0.218318669018502</v>
      </c>
      <c r="E35" s="14">
        <f t="shared" si="0"/>
        <v>0.47031859949832849</v>
      </c>
      <c r="F35" s="14">
        <f t="shared" si="1"/>
        <v>0.47031859949832849</v>
      </c>
      <c r="G35" s="5">
        <f t="shared" si="2"/>
        <v>31</v>
      </c>
      <c r="H35" s="19">
        <v>0.27030679821597497</v>
      </c>
      <c r="I35" s="14">
        <f t="shared" si="3"/>
        <v>0.53097942597969683</v>
      </c>
      <c r="J35" s="5">
        <f t="shared" si="4"/>
        <v>13</v>
      </c>
      <c r="K35" s="19">
        <f t="shared" si="5"/>
        <v>0.24972949998919738</v>
      </c>
      <c r="L35" s="5">
        <f t="shared" si="6"/>
        <v>33</v>
      </c>
      <c r="M35" s="9">
        <f t="shared" si="7"/>
        <v>1</v>
      </c>
      <c r="N35" s="9">
        <f t="shared" si="8"/>
        <v>0.24972949998919738</v>
      </c>
    </row>
    <row r="36" spans="1:14" x14ac:dyDescent="0.35">
      <c r="A36" s="5">
        <v>41</v>
      </c>
      <c r="B36" s="5" t="s">
        <v>76</v>
      </c>
      <c r="C36" s="19">
        <v>0.29403166994603203</v>
      </c>
      <c r="D36" s="19">
        <v>0.30371428768645597</v>
      </c>
      <c r="E36" s="14">
        <f t="shared" si="0"/>
        <v>-3.1880679088828197E-2</v>
      </c>
      <c r="F36" s="14">
        <f t="shared" si="1"/>
        <v>3.1880679088828197E-2</v>
      </c>
      <c r="G36" s="5">
        <f t="shared" si="2"/>
        <v>7</v>
      </c>
      <c r="H36" s="19">
        <v>0.29885019961991099</v>
      </c>
      <c r="I36" s="14">
        <f t="shared" si="3"/>
        <v>0.58704889590423937</v>
      </c>
      <c r="J36" s="5">
        <f t="shared" si="4"/>
        <v>18</v>
      </c>
      <c r="K36" s="19">
        <f t="shared" si="5"/>
        <v>1.8715517459773966E-2</v>
      </c>
      <c r="L36" s="5">
        <f t="shared" si="6"/>
        <v>7</v>
      </c>
      <c r="M36" s="9">
        <f t="shared" si="7"/>
        <v>-1</v>
      </c>
      <c r="N36" s="9">
        <f t="shared" si="8"/>
        <v>-1.8715517459773966E-2</v>
      </c>
    </row>
    <row r="37" spans="1:14" x14ac:dyDescent="0.35">
      <c r="A37" s="5">
        <v>44</v>
      </c>
      <c r="B37" s="5" t="s">
        <v>77</v>
      </c>
      <c r="C37" s="19">
        <v>0.166042078151759</v>
      </c>
      <c r="D37" s="19">
        <v>0.164269401818983</v>
      </c>
      <c r="E37" s="14">
        <f t="shared" si="0"/>
        <v>1.0791275265794213E-2</v>
      </c>
      <c r="F37" s="14">
        <f t="shared" si="1"/>
        <v>1.0791275265794213E-2</v>
      </c>
      <c r="G37" s="5">
        <f t="shared" si="2"/>
        <v>3</v>
      </c>
      <c r="H37" s="19">
        <v>0.165172088669883</v>
      </c>
      <c r="I37" s="14">
        <f t="shared" si="3"/>
        <v>0.32445717757985293</v>
      </c>
      <c r="J37" s="5">
        <f t="shared" si="4"/>
        <v>3</v>
      </c>
      <c r="K37" s="19">
        <f t="shared" si="5"/>
        <v>3.5013067152268674E-3</v>
      </c>
      <c r="L37" s="5">
        <f t="shared" si="6"/>
        <v>2</v>
      </c>
      <c r="M37" s="9">
        <f t="shared" si="7"/>
        <v>1</v>
      </c>
      <c r="N37" s="9">
        <f t="shared" si="8"/>
        <v>3.5013067152268674E-3</v>
      </c>
    </row>
    <row r="38" spans="1:14" x14ac:dyDescent="0.35">
      <c r="A38" s="5">
        <v>47</v>
      </c>
      <c r="B38" s="5" t="s">
        <v>78</v>
      </c>
      <c r="C38" s="19">
        <v>0.31413499138836798</v>
      </c>
      <c r="D38" s="19">
        <v>0.31036959733271902</v>
      </c>
      <c r="E38" s="14">
        <f t="shared" si="0"/>
        <v>1.2131968105150539E-2</v>
      </c>
      <c r="F38" s="14">
        <f t="shared" si="1"/>
        <v>1.2131968105150539E-2</v>
      </c>
      <c r="G38" s="5">
        <f t="shared" si="2"/>
        <v>4</v>
      </c>
      <c r="H38" s="19">
        <v>0.31225319466853096</v>
      </c>
      <c r="I38" s="14">
        <f t="shared" si="3"/>
        <v>0.61337718163103305</v>
      </c>
      <c r="J38" s="5">
        <f t="shared" si="4"/>
        <v>19</v>
      </c>
      <c r="K38" s="19">
        <f t="shared" si="5"/>
        <v>7.4414724039748225E-3</v>
      </c>
      <c r="L38" s="5">
        <f t="shared" si="6"/>
        <v>4</v>
      </c>
      <c r="M38" s="9">
        <f t="shared" si="7"/>
        <v>1</v>
      </c>
      <c r="N38" s="9">
        <f t="shared" si="8"/>
        <v>7.4414724039748225E-3</v>
      </c>
    </row>
    <row r="39" spans="1:14" x14ac:dyDescent="0.35">
      <c r="A39" s="5">
        <v>50</v>
      </c>
      <c r="B39" s="5" t="s">
        <v>79</v>
      </c>
      <c r="C39" s="19">
        <v>0.240291240209939</v>
      </c>
      <c r="D39" s="19">
        <v>0.235581770968116</v>
      </c>
      <c r="E39" s="14">
        <f t="shared" si="0"/>
        <v>1.9990804986606485E-2</v>
      </c>
      <c r="F39" s="14">
        <f t="shared" si="1"/>
        <v>1.9990804986606485E-2</v>
      </c>
      <c r="G39" s="5">
        <f t="shared" si="2"/>
        <v>6</v>
      </c>
      <c r="H39" s="19">
        <v>0.23792208725007</v>
      </c>
      <c r="I39" s="14">
        <f t="shared" si="3"/>
        <v>0.46736424740229626</v>
      </c>
      <c r="J39" s="5">
        <f t="shared" si="4"/>
        <v>7</v>
      </c>
      <c r="K39" s="19">
        <f t="shared" si="5"/>
        <v>9.3429875275314114E-3</v>
      </c>
      <c r="L39" s="5">
        <f t="shared" si="6"/>
        <v>5</v>
      </c>
      <c r="M39" s="9">
        <f t="shared" si="7"/>
        <v>1</v>
      </c>
      <c r="N39" s="9">
        <f t="shared" si="8"/>
        <v>9.3429875275314114E-3</v>
      </c>
    </row>
    <row r="40" spans="1:14" x14ac:dyDescent="0.35">
      <c r="A40" s="5">
        <v>52</v>
      </c>
      <c r="B40" s="5" t="s">
        <v>80</v>
      </c>
      <c r="C40" s="19">
        <v>0.35249561114070999</v>
      </c>
      <c r="D40" s="19">
        <v>0.314418453328283</v>
      </c>
      <c r="E40" s="14">
        <f t="shared" si="0"/>
        <v>0.12110344481807747</v>
      </c>
      <c r="F40" s="14">
        <f t="shared" si="1"/>
        <v>0.12110344481807747</v>
      </c>
      <c r="G40" s="5">
        <f t="shared" si="2"/>
        <v>20</v>
      </c>
      <c r="H40" s="19">
        <v>0.33392500423326898</v>
      </c>
      <c r="I40" s="14">
        <f t="shared" si="3"/>
        <v>0.65594838249824761</v>
      </c>
      <c r="J40" s="5">
        <f t="shared" si="4"/>
        <v>21</v>
      </c>
      <c r="K40" s="19">
        <f t="shared" si="5"/>
        <v>7.9437608743383709E-2</v>
      </c>
      <c r="L40" s="5">
        <f t="shared" si="6"/>
        <v>21</v>
      </c>
      <c r="M40" s="9">
        <f t="shared" si="7"/>
        <v>1</v>
      </c>
      <c r="N40" s="9">
        <f t="shared" si="8"/>
        <v>7.9437608743383709E-2</v>
      </c>
    </row>
    <row r="41" spans="1:14" ht="13.9" customHeight="1" x14ac:dyDescent="0.35">
      <c r="A41" s="5">
        <v>54</v>
      </c>
      <c r="B41" s="5" t="s">
        <v>81</v>
      </c>
      <c r="C41" s="19">
        <v>0.30641319290765001</v>
      </c>
      <c r="D41" s="19">
        <v>0.28167856244801598</v>
      </c>
      <c r="E41" s="14">
        <f t="shared" si="0"/>
        <v>8.7811547476918231E-2</v>
      </c>
      <c r="F41" s="14">
        <f t="shared" si="1"/>
        <v>8.7811547476918231E-2</v>
      </c>
      <c r="G41" s="5">
        <f t="shared" si="2"/>
        <v>17</v>
      </c>
      <c r="H41" s="19">
        <v>0.29422713262556</v>
      </c>
      <c r="I41" s="14">
        <f t="shared" si="3"/>
        <v>0.577967535482942</v>
      </c>
      <c r="J41" s="5">
        <f t="shared" si="4"/>
        <v>17</v>
      </c>
      <c r="K41" s="19">
        <f t="shared" si="5"/>
        <v>5.0752223682177786E-2</v>
      </c>
      <c r="L41" s="5">
        <f t="shared" si="6"/>
        <v>16</v>
      </c>
      <c r="M41" s="9">
        <f t="shared" si="7"/>
        <v>1</v>
      </c>
      <c r="N41" s="9">
        <f t="shared" si="8"/>
        <v>5.0752223682177786E-2</v>
      </c>
    </row>
    <row r="42" spans="1:14" x14ac:dyDescent="0.35">
      <c r="A42" s="5">
        <v>63</v>
      </c>
      <c r="B42" s="5" t="s">
        <v>82</v>
      </c>
      <c r="C42" s="19">
        <v>0.39975463336296996</v>
      </c>
      <c r="D42" s="19">
        <v>0.37829337764063603</v>
      </c>
      <c r="E42" s="14">
        <f t="shared" si="0"/>
        <v>5.6731777479650421E-2</v>
      </c>
      <c r="F42" s="14">
        <f t="shared" si="1"/>
        <v>5.6731777479650421E-2</v>
      </c>
      <c r="G42" s="5">
        <f t="shared" si="2"/>
        <v>11</v>
      </c>
      <c r="H42" s="19">
        <v>0.38941783819510201</v>
      </c>
      <c r="I42" s="14">
        <f t="shared" si="3"/>
        <v>0.76495619627693678</v>
      </c>
      <c r="J42" s="5">
        <f t="shared" si="4"/>
        <v>25</v>
      </c>
      <c r="K42" s="19">
        <f t="shared" si="5"/>
        <v>4.3397324708862969E-2</v>
      </c>
      <c r="L42" s="5">
        <f t="shared" si="6"/>
        <v>13</v>
      </c>
      <c r="M42" s="9">
        <f t="shared" si="7"/>
        <v>1</v>
      </c>
      <c r="N42" s="9">
        <f t="shared" si="8"/>
        <v>4.3397324708862969E-2</v>
      </c>
    </row>
    <row r="43" spans="1:14" x14ac:dyDescent="0.35">
      <c r="A43" s="5">
        <v>66</v>
      </c>
      <c r="B43" s="5" t="s">
        <v>83</v>
      </c>
      <c r="C43" s="19">
        <v>0.41629016410907999</v>
      </c>
      <c r="D43" s="19">
        <v>0.44897254360214101</v>
      </c>
      <c r="E43" s="14">
        <f t="shared" si="0"/>
        <v>-7.2793715247814028E-2</v>
      </c>
      <c r="F43" s="14">
        <f t="shared" si="1"/>
        <v>7.2793715247814028E-2</v>
      </c>
      <c r="G43" s="5">
        <f t="shared" si="2"/>
        <v>14</v>
      </c>
      <c r="H43" s="19">
        <v>0.431897317701193</v>
      </c>
      <c r="I43" s="14">
        <f t="shared" si="3"/>
        <v>0.84840111809513863</v>
      </c>
      <c r="J43" s="5">
        <f t="shared" si="4"/>
        <v>31</v>
      </c>
      <c r="K43" s="19">
        <f t="shared" si="5"/>
        <v>6.1758269406544559E-2</v>
      </c>
      <c r="L43" s="5">
        <f t="shared" si="6"/>
        <v>19</v>
      </c>
      <c r="M43" s="9">
        <f t="shared" si="7"/>
        <v>-1</v>
      </c>
      <c r="N43" s="9">
        <f t="shared" si="8"/>
        <v>-6.1758269406544559E-2</v>
      </c>
    </row>
    <row r="44" spans="1:14" x14ac:dyDescent="0.35">
      <c r="A44" s="5">
        <v>68</v>
      </c>
      <c r="B44" s="5" t="s">
        <v>84</v>
      </c>
      <c r="C44" s="19">
        <v>0.330319101666183</v>
      </c>
      <c r="D44" s="19">
        <v>0.34749818810768401</v>
      </c>
      <c r="E44" s="14">
        <f t="shared" si="0"/>
        <v>-4.9436477741223485E-2</v>
      </c>
      <c r="F44" s="14">
        <f t="shared" si="1"/>
        <v>4.9436477741223485E-2</v>
      </c>
      <c r="G44" s="5">
        <f t="shared" si="2"/>
        <v>10</v>
      </c>
      <c r="H44" s="19">
        <v>0.338723504841905</v>
      </c>
      <c r="I44" s="14">
        <f t="shared" si="3"/>
        <v>0.66537435741102435</v>
      </c>
      <c r="J44" s="5">
        <f t="shared" si="4"/>
        <v>22</v>
      </c>
      <c r="K44" s="19">
        <f t="shared" si="5"/>
        <v>3.2893764609730987E-2</v>
      </c>
      <c r="L44" s="5">
        <f t="shared" si="6"/>
        <v>10</v>
      </c>
      <c r="M44" s="9">
        <f t="shared" si="7"/>
        <v>-1</v>
      </c>
      <c r="N44" s="9">
        <f t="shared" si="8"/>
        <v>-3.2893764609730987E-2</v>
      </c>
    </row>
    <row r="45" spans="1:14" x14ac:dyDescent="0.35">
      <c r="A45" s="5">
        <v>70</v>
      </c>
      <c r="B45" s="5" t="s">
        <v>85</v>
      </c>
      <c r="C45" s="19">
        <v>0.425479687436076</v>
      </c>
      <c r="D45" s="19">
        <v>0.36985705634426796</v>
      </c>
      <c r="E45" s="14">
        <f t="shared" si="0"/>
        <v>0.15038953600504984</v>
      </c>
      <c r="F45" s="14">
        <f t="shared" si="1"/>
        <v>0.15038953600504984</v>
      </c>
      <c r="G45" s="5">
        <f t="shared" si="2"/>
        <v>21</v>
      </c>
      <c r="H45" s="19">
        <v>0.39757702290247499</v>
      </c>
      <c r="I45" s="14">
        <f t="shared" si="3"/>
        <v>0.78098375918314855</v>
      </c>
      <c r="J45" s="5">
        <f t="shared" si="4"/>
        <v>26</v>
      </c>
      <c r="K45" s="19">
        <f t="shared" si="5"/>
        <v>0.11745178517103329</v>
      </c>
      <c r="L45" s="5">
        <f t="shared" si="6"/>
        <v>25</v>
      </c>
      <c r="M45" s="9">
        <f t="shared" si="7"/>
        <v>1</v>
      </c>
      <c r="N45" s="9">
        <f t="shared" si="8"/>
        <v>0.11745178517103329</v>
      </c>
    </row>
    <row r="46" spans="1:14" x14ac:dyDescent="0.35">
      <c r="A46" s="5">
        <v>73</v>
      </c>
      <c r="B46" s="5" t="s">
        <v>86</v>
      </c>
      <c r="C46" s="19">
        <v>0.44366726400369999</v>
      </c>
      <c r="D46" s="19">
        <v>0.37582748630597101</v>
      </c>
      <c r="E46" s="14">
        <f t="shared" si="0"/>
        <v>0.18050775999523044</v>
      </c>
      <c r="F46" s="14">
        <f t="shared" si="1"/>
        <v>0.18050775999523044</v>
      </c>
      <c r="G46" s="5">
        <f t="shared" si="2"/>
        <v>22</v>
      </c>
      <c r="H46" s="19">
        <v>0.41014708269179301</v>
      </c>
      <c r="I46" s="14">
        <f t="shared" si="3"/>
        <v>0.80567586154799431</v>
      </c>
      <c r="J46" s="5">
        <f t="shared" si="4"/>
        <v>28</v>
      </c>
      <c r="K46" s="19">
        <f t="shared" si="5"/>
        <v>0.14543074505025586</v>
      </c>
      <c r="L46" s="5">
        <f t="shared" si="6"/>
        <v>27</v>
      </c>
      <c r="M46" s="9">
        <f t="shared" si="7"/>
        <v>1</v>
      </c>
      <c r="N46" s="9">
        <f t="shared" si="8"/>
        <v>0.14543074505025586</v>
      </c>
    </row>
    <row r="47" spans="1:14" x14ac:dyDescent="0.35">
      <c r="A47" s="5">
        <v>76</v>
      </c>
      <c r="B47" s="5" t="s">
        <v>87</v>
      </c>
      <c r="C47" s="19">
        <v>0.50793535802239398</v>
      </c>
      <c r="D47" s="19">
        <v>0.51032927391661997</v>
      </c>
      <c r="E47" s="14">
        <f t="shared" si="0"/>
        <v>-4.6909241083769862E-3</v>
      </c>
      <c r="F47" s="14">
        <f t="shared" si="1"/>
        <v>4.6909241083769862E-3</v>
      </c>
      <c r="G47" s="5">
        <f t="shared" si="2"/>
        <v>2</v>
      </c>
      <c r="H47" s="19">
        <v>0.50907207509450803</v>
      </c>
      <c r="I47" s="14">
        <f t="shared" si="3"/>
        <v>1</v>
      </c>
      <c r="J47" s="5">
        <f t="shared" si="4"/>
        <v>33</v>
      </c>
      <c r="K47" s="19">
        <f t="shared" si="5"/>
        <v>4.6909241083769862E-3</v>
      </c>
      <c r="L47" s="5">
        <f t="shared" si="6"/>
        <v>3</v>
      </c>
      <c r="M47" s="9">
        <f t="shared" si="7"/>
        <v>-1</v>
      </c>
      <c r="N47" s="9">
        <f t="shared" si="8"/>
        <v>-4.6909241083769862E-3</v>
      </c>
    </row>
    <row r="48" spans="1:14" x14ac:dyDescent="0.35">
      <c r="A48" s="5">
        <v>81</v>
      </c>
      <c r="B48" s="5" t="s">
        <v>88</v>
      </c>
      <c r="C48" s="19">
        <v>0.17565545507774399</v>
      </c>
      <c r="D48" s="19">
        <v>0.32484829584583996</v>
      </c>
      <c r="E48" s="14">
        <f t="shared" si="0"/>
        <v>-0.45926927330687595</v>
      </c>
      <c r="F48" s="14">
        <f t="shared" si="1"/>
        <v>0.45926927330687595</v>
      </c>
      <c r="G48" s="5">
        <f t="shared" si="2"/>
        <v>30</v>
      </c>
      <c r="H48" s="19">
        <v>0.25030231318345503</v>
      </c>
      <c r="I48" s="14">
        <f t="shared" si="3"/>
        <v>0.49168344804021513</v>
      </c>
      <c r="J48" s="5">
        <f t="shared" si="4"/>
        <v>9</v>
      </c>
      <c r="K48" s="19">
        <f t="shared" si="5"/>
        <v>0.22581509987844869</v>
      </c>
      <c r="L48" s="5">
        <f t="shared" si="6"/>
        <v>31</v>
      </c>
      <c r="M48" s="9">
        <f t="shared" si="7"/>
        <v>-1</v>
      </c>
      <c r="N48" s="9">
        <f t="shared" si="8"/>
        <v>-0.22581509987844869</v>
      </c>
    </row>
    <row r="49" spans="1:25" x14ac:dyDescent="0.35">
      <c r="A49" s="5">
        <v>85</v>
      </c>
      <c r="B49" s="5" t="s">
        <v>89</v>
      </c>
      <c r="C49" s="19">
        <v>0.28846658158359401</v>
      </c>
      <c r="D49" s="19">
        <v>0.24223863100567999</v>
      </c>
      <c r="E49" s="14">
        <f t="shared" si="0"/>
        <v>0.19083640947768593</v>
      </c>
      <c r="F49" s="14">
        <f t="shared" si="1"/>
        <v>0.19083640947768593</v>
      </c>
      <c r="G49" s="5">
        <f t="shared" si="2"/>
        <v>23</v>
      </c>
      <c r="H49" s="19">
        <v>0.26523295932587299</v>
      </c>
      <c r="I49" s="14">
        <f t="shared" si="3"/>
        <v>0.52101258800462213</v>
      </c>
      <c r="J49" s="5">
        <f t="shared" si="4"/>
        <v>11</v>
      </c>
      <c r="K49" s="19">
        <f t="shared" si="5"/>
        <v>9.942817158747895E-2</v>
      </c>
      <c r="L49" s="5">
        <f t="shared" si="6"/>
        <v>23</v>
      </c>
      <c r="M49" s="9">
        <f t="shared" si="7"/>
        <v>1</v>
      </c>
      <c r="N49" s="9">
        <f t="shared" si="8"/>
        <v>9.942817158747895E-2</v>
      </c>
    </row>
    <row r="50" spans="1:25" x14ac:dyDescent="0.35">
      <c r="A50" s="5">
        <v>86</v>
      </c>
      <c r="B50" s="5" t="s">
        <v>90</v>
      </c>
      <c r="C50" s="19">
        <v>0.31832940727064396</v>
      </c>
      <c r="D50" s="19">
        <v>0.222680543552603</v>
      </c>
      <c r="E50" s="14">
        <f t="shared" si="0"/>
        <v>0.42953399606484338</v>
      </c>
      <c r="F50" s="14">
        <f t="shared" si="1"/>
        <v>0.42953399606484338</v>
      </c>
      <c r="G50" s="5">
        <f t="shared" si="2"/>
        <v>29</v>
      </c>
      <c r="H50" s="19">
        <v>0.27048886885267598</v>
      </c>
      <c r="I50" s="14">
        <f t="shared" si="3"/>
        <v>0.53133707796181973</v>
      </c>
      <c r="J50" s="5">
        <f t="shared" si="4"/>
        <v>14</v>
      </c>
      <c r="K50" s="19">
        <f t="shared" si="5"/>
        <v>0.22822733835435766</v>
      </c>
      <c r="L50" s="5">
        <f t="shared" si="6"/>
        <v>32</v>
      </c>
      <c r="M50" s="9">
        <f t="shared" si="7"/>
        <v>1</v>
      </c>
      <c r="N50" s="9">
        <f t="shared" si="8"/>
        <v>0.22822733835435766</v>
      </c>
    </row>
    <row r="51" spans="1:25" ht="13.9" customHeight="1" x14ac:dyDescent="0.35">
      <c r="A51" s="5">
        <v>88</v>
      </c>
      <c r="B51" s="5" t="s">
        <v>91</v>
      </c>
      <c r="C51" s="19">
        <v>0.27713625866050801</v>
      </c>
      <c r="D51" s="19">
        <v>0.30221625251846895</v>
      </c>
      <c r="E51" s="14">
        <f t="shared" si="0"/>
        <v>-8.2986913010008503E-2</v>
      </c>
      <c r="F51" s="14">
        <f t="shared" si="1"/>
        <v>8.2986913010008503E-2</v>
      </c>
      <c r="G51" s="5">
        <f t="shared" si="2"/>
        <v>16</v>
      </c>
      <c r="H51" s="19">
        <v>0.289133402939523</v>
      </c>
      <c r="I51" s="14">
        <f t="shared" si="3"/>
        <v>0.56796162485606005</v>
      </c>
      <c r="J51" s="5">
        <f t="shared" si="4"/>
        <v>16</v>
      </c>
      <c r="K51" s="19">
        <f t="shared" si="5"/>
        <v>4.7133381954952938E-2</v>
      </c>
      <c r="L51" s="5">
        <f t="shared" si="6"/>
        <v>14</v>
      </c>
      <c r="M51" s="9">
        <f t="shared" si="7"/>
        <v>-1</v>
      </c>
      <c r="N51" s="9">
        <f t="shared" si="8"/>
        <v>-4.7133381954952938E-2</v>
      </c>
    </row>
    <row r="52" spans="1:25" x14ac:dyDescent="0.35">
      <c r="A52" s="5">
        <v>91</v>
      </c>
      <c r="B52" s="5" t="s">
        <v>92</v>
      </c>
      <c r="C52" s="19">
        <v>0.221059612408813</v>
      </c>
      <c r="D52" s="19">
        <v>0.13960955860111199</v>
      </c>
      <c r="E52" s="14">
        <f t="shared" si="0"/>
        <v>0.58341316041559532</v>
      </c>
      <c r="F52" s="14">
        <f t="shared" si="1"/>
        <v>0.58341316041559532</v>
      </c>
      <c r="G52" s="5">
        <f t="shared" si="2"/>
        <v>32</v>
      </c>
      <c r="H52" s="19">
        <v>0.17923288325964901</v>
      </c>
      <c r="I52" s="14">
        <f t="shared" si="3"/>
        <v>0.35207761735187465</v>
      </c>
      <c r="J52" s="5">
        <f t="shared" si="4"/>
        <v>4</v>
      </c>
      <c r="K52" s="19">
        <f t="shared" si="5"/>
        <v>0.20540671545084982</v>
      </c>
      <c r="L52" s="5">
        <f t="shared" si="6"/>
        <v>30</v>
      </c>
      <c r="M52" s="9">
        <f t="shared" si="7"/>
        <v>1</v>
      </c>
      <c r="N52" s="9">
        <f t="shared" si="8"/>
        <v>0.20540671545084982</v>
      </c>
    </row>
    <row r="53" spans="1:25" x14ac:dyDescent="0.35">
      <c r="A53" s="5">
        <v>94</v>
      </c>
      <c r="B53" s="5" t="s">
        <v>93</v>
      </c>
      <c r="C53" s="19">
        <v>0.26359391474619698</v>
      </c>
      <c r="D53" s="19">
        <v>0.21026809181706699</v>
      </c>
      <c r="E53" s="14">
        <f t="shared" si="0"/>
        <v>0.25360872621378711</v>
      </c>
      <c r="F53" s="14">
        <f t="shared" si="1"/>
        <v>0.25360872621378711</v>
      </c>
      <c r="G53" s="5">
        <f t="shared" si="2"/>
        <v>26</v>
      </c>
      <c r="H53" s="19">
        <v>0.23597320796500298</v>
      </c>
      <c r="I53" s="14">
        <f t="shared" si="3"/>
        <v>0.46353595003457049</v>
      </c>
      <c r="J53" s="5">
        <f t="shared" si="4"/>
        <v>6</v>
      </c>
      <c r="K53" s="19">
        <f t="shared" si="5"/>
        <v>0.11755676184256508</v>
      </c>
      <c r="L53" s="5">
        <f t="shared" si="6"/>
        <v>26</v>
      </c>
      <c r="M53" s="9">
        <f t="shared" si="7"/>
        <v>1</v>
      </c>
      <c r="N53" s="9">
        <f t="shared" si="8"/>
        <v>0.11755676184256508</v>
      </c>
    </row>
    <row r="54" spans="1:25" x14ac:dyDescent="0.35">
      <c r="A54" s="5">
        <v>95</v>
      </c>
      <c r="B54" s="5" t="s">
        <v>94</v>
      </c>
      <c r="C54" s="19">
        <v>0.17802701559961701</v>
      </c>
      <c r="D54" s="19">
        <v>0.301883754628884</v>
      </c>
      <c r="E54" s="14">
        <f t="shared" si="0"/>
        <v>-0.41027957659241487</v>
      </c>
      <c r="F54" s="14">
        <f t="shared" si="1"/>
        <v>0.41027957659241487</v>
      </c>
      <c r="G54" s="5">
        <f t="shared" si="2"/>
        <v>28</v>
      </c>
      <c r="H54" s="19">
        <v>0.24306472919418801</v>
      </c>
      <c r="I54" s="14">
        <f t="shared" si="3"/>
        <v>0.47746623923353804</v>
      </c>
      <c r="J54" s="5">
        <f t="shared" si="4"/>
        <v>8</v>
      </c>
      <c r="K54" s="19">
        <f t="shared" si="5"/>
        <v>0.19589464646990865</v>
      </c>
      <c r="L54" s="5">
        <f t="shared" si="6"/>
        <v>29</v>
      </c>
      <c r="M54" s="9">
        <f t="shared" si="7"/>
        <v>-1</v>
      </c>
      <c r="N54" s="9">
        <f t="shared" si="8"/>
        <v>-0.19589464646990865</v>
      </c>
    </row>
    <row r="55" spans="1:25" x14ac:dyDescent="0.35">
      <c r="A55" s="5">
        <v>97</v>
      </c>
      <c r="B55" s="5" t="s">
        <v>95</v>
      </c>
      <c r="C55" s="19">
        <v>9.1932888991036507E-2</v>
      </c>
      <c r="D55" s="19">
        <v>0.125923438549362</v>
      </c>
      <c r="E55" s="14">
        <f t="shared" si="0"/>
        <v>-0.2699302842258488</v>
      </c>
      <c r="F55" s="14">
        <f t="shared" si="1"/>
        <v>0.2699302842258488</v>
      </c>
      <c r="G55" s="5">
        <f t="shared" si="2"/>
        <v>27</v>
      </c>
      <c r="H55" s="19">
        <v>0.10969964237916599</v>
      </c>
      <c r="I55" s="14">
        <f t="shared" si="3"/>
        <v>0.21548941249389983</v>
      </c>
      <c r="J55" s="5">
        <f t="shared" si="4"/>
        <v>2</v>
      </c>
      <c r="K55" s="19">
        <f t="shared" si="5"/>
        <v>5.8167118362139558E-2</v>
      </c>
      <c r="L55" s="5">
        <f t="shared" si="6"/>
        <v>18</v>
      </c>
      <c r="M55" s="9">
        <f t="shared" si="7"/>
        <v>-1</v>
      </c>
      <c r="N55" s="9">
        <f t="shared" si="8"/>
        <v>-5.8167118362139558E-2</v>
      </c>
    </row>
    <row r="56" spans="1:25" x14ac:dyDescent="0.35">
      <c r="A56" s="5">
        <v>99</v>
      </c>
      <c r="B56" s="5" t="s">
        <v>96</v>
      </c>
      <c r="C56" s="19">
        <v>0.10407271213487801</v>
      </c>
      <c r="D56" s="19">
        <v>4.7400853215357898E-2</v>
      </c>
      <c r="E56" s="14">
        <f t="shared" si="0"/>
        <v>1.1955873170054754</v>
      </c>
      <c r="F56" s="14">
        <f t="shared" si="1"/>
        <v>1.1955873170054754</v>
      </c>
      <c r="G56" s="5">
        <f t="shared" si="2"/>
        <v>33</v>
      </c>
      <c r="H56" s="19">
        <v>7.44158356898348E-2</v>
      </c>
      <c r="I56" s="14">
        <f t="shared" si="3"/>
        <v>0.14617937091917618</v>
      </c>
      <c r="J56" s="5">
        <f t="shared" si="4"/>
        <v>1</v>
      </c>
      <c r="K56" s="19">
        <f t="shared" si="5"/>
        <v>0.17477020187880607</v>
      </c>
      <c r="L56" s="5">
        <f t="shared" si="6"/>
        <v>28</v>
      </c>
      <c r="M56" s="9">
        <f t="shared" si="7"/>
        <v>1</v>
      </c>
      <c r="N56" s="9">
        <f t="shared" si="8"/>
        <v>0.17477020187880607</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0.30848879210681412</v>
      </c>
      <c r="D58" s="22">
        <f>AVERAGE(D24:D56)</f>
        <v>0.30305213117540336</v>
      </c>
      <c r="E58" s="22">
        <f>AVERAGE(E24:E56)</f>
        <v>6.6852351647774089E-2</v>
      </c>
      <c r="F58" s="22">
        <f>AVERAGE(F24:F56)</f>
        <v>0.1824398940790104</v>
      </c>
      <c r="G58" s="20" t="s">
        <v>99</v>
      </c>
      <c r="H58" s="22">
        <f>AVERAGE(H24:H56)</f>
        <v>0.30581765242591791</v>
      </c>
      <c r="I58" s="22">
        <f>AVERAGE(I24:I56)</f>
        <v>0.60073547025564822</v>
      </c>
      <c r="J58" s="20" t="s">
        <v>99</v>
      </c>
      <c r="K58" s="22">
        <f>AVERAGE(K24:K56)</f>
        <v>8.1631509561890053E-2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0.10133360320876267</v>
      </c>
      <c r="D59" s="22">
        <f>_xlfn.STDEV.S(D24:D56)</f>
        <v>0.10441203885358752</v>
      </c>
      <c r="E59" s="22">
        <f>_xlfn.STDEV.S(E24:E56)</f>
        <v>0.29530154602889053</v>
      </c>
      <c r="F59" s="22">
        <f>_xlfn.STDEV.S(F24:F56)</f>
        <v>0.2397654142445694</v>
      </c>
      <c r="G59" s="20" t="s">
        <v>99</v>
      </c>
      <c r="H59" s="22">
        <f>_xlfn.STDEV.S(H24:H56)</f>
        <v>9.9262935974560165E-2</v>
      </c>
      <c r="I59" s="22">
        <f>_xlfn.STDEV.S(I24:I56)</f>
        <v>0.1949879807414929</v>
      </c>
      <c r="J59" s="20" t="s">
        <v>99</v>
      </c>
      <c r="K59" s="22">
        <f>_xlfn.STDEV.S(K24:K56)</f>
        <v>7.3050843450400443E-2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1.0268499139270956E-2</v>
      </c>
      <c r="D60" s="22">
        <f>_xlfn.VAR.S(D24:D56)</f>
        <v>1.0901873857563069E-2</v>
      </c>
      <c r="E60" s="22">
        <f>_xlfn.VAR.S(E24:E56)</f>
        <v>8.7203003087052949E-2</v>
      </c>
      <c r="F60" s="22">
        <f>_xlfn.VAR.S(F24:F56)</f>
        <v>5.7487453867869964E-2</v>
      </c>
      <c r="G60" s="20" t="s">
        <v>99</v>
      </c>
      <c r="H60" s="22">
        <f>_xlfn.VAR.S(H24:H56)</f>
        <v>9.8531304582896301E-3</v>
      </c>
      <c r="I60" s="22">
        <f>_xlfn.VAR.S(I24:I56)</f>
        <v>3.8020312633644804E-2</v>
      </c>
      <c r="J60" s="20" t="s">
        <v>99</v>
      </c>
      <c r="K60" s="22">
        <f>_xlfn.VAR.S(K24:K56)</f>
        <v>5.3364257288149126E-3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0.50793535802239398</v>
      </c>
      <c r="D61" s="22">
        <f>MAX(D24:D56)</f>
        <v>0.51032927391661997</v>
      </c>
      <c r="E61" s="22">
        <f>MAX(E24:E56)</f>
        <v>1.1955873170054754</v>
      </c>
      <c r="F61" s="22">
        <f>MAX(F24:F56)</f>
        <v>1.1955873170054754</v>
      </c>
      <c r="G61" s="20" t="s">
        <v>99</v>
      </c>
      <c r="H61" s="22">
        <f>MAX(H24:H56)</f>
        <v>0.50907207509450803</v>
      </c>
      <c r="I61" s="22">
        <f>MAX(I24:I56)</f>
        <v>1</v>
      </c>
      <c r="J61" s="20" t="s">
        <v>99</v>
      </c>
      <c r="K61" s="22">
        <f>MAX(K24:K56)</f>
        <v>0.24972949998919738</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9.1932888991036507E-2</v>
      </c>
      <c r="D62" s="22">
        <f>MIN(D24:D56)</f>
        <v>4.7400853215357898E-2</v>
      </c>
      <c r="E62" s="22">
        <f>MIN(E24:E56)</f>
        <v>-0.45926927330687595</v>
      </c>
      <c r="F62" s="22">
        <f>MIN(F24:F56)</f>
        <v>9.3295132727858876E-5</v>
      </c>
      <c r="G62" s="20" t="s">
        <v>99</v>
      </c>
      <c r="H62" s="22">
        <f>MIN(H24:H56)</f>
        <v>7.44158356898348E-2</v>
      </c>
      <c r="I62" s="22">
        <f>MIN(I24:I56)</f>
        <v>0.14617937091917618</v>
      </c>
      <c r="J62" s="20" t="s">
        <v>99</v>
      </c>
      <c r="K62" s="22">
        <f>MIN(K24:K56)</f>
        <v>8.5771127205334566E-5</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CCF32-5B8B-49D0-9FA5-9324B052B7B5}">
  <sheetPr>
    <tabColor rgb="FF00B050"/>
  </sheetPr>
  <dimension ref="A1:Y64"/>
  <sheetViews>
    <sheetView zoomScale="80" zoomScaleNormal="80" workbookViewId="0"/>
  </sheetViews>
  <sheetFormatPr baseColWidth="10" defaultColWidth="10.58203125" defaultRowHeight="14" x14ac:dyDescent="0.35"/>
  <cols>
    <col min="1" max="1" width="14.082031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7" t="s">
        <v>1</v>
      </c>
      <c r="B15" s="38" t="s">
        <v>9</v>
      </c>
      <c r="C15" s="39"/>
      <c r="D15" s="39"/>
      <c r="E15" s="39"/>
      <c r="F15" s="40"/>
      <c r="G15" s="7" t="s">
        <v>3</v>
      </c>
      <c r="H15" s="36" t="s">
        <v>11</v>
      </c>
      <c r="I15" s="36"/>
      <c r="J15" s="36"/>
      <c r="K15" s="36"/>
      <c r="L15" s="36"/>
    </row>
    <row r="16" spans="1:12" s="4" customFormat="1" ht="43.9" customHeight="1" x14ac:dyDescent="0.35">
      <c r="A16" s="3" t="s">
        <v>5</v>
      </c>
      <c r="B16" s="36" t="s">
        <v>13</v>
      </c>
      <c r="C16" s="36"/>
      <c r="D16" s="36"/>
      <c r="E16" s="36"/>
      <c r="F16" s="36"/>
      <c r="G16" s="36"/>
      <c r="H16" s="36"/>
      <c r="I16" s="36"/>
      <c r="J16" s="36"/>
      <c r="K16" s="36"/>
      <c r="L16" s="36"/>
    </row>
    <row r="17" spans="1:14" s="4" customFormat="1" ht="43.9" customHeight="1" x14ac:dyDescent="0.35">
      <c r="A17" s="3" t="s">
        <v>41</v>
      </c>
      <c r="B17" s="36" t="s">
        <v>42</v>
      </c>
      <c r="C17" s="36"/>
      <c r="D17" s="36"/>
      <c r="E17" s="36"/>
      <c r="F17" s="36"/>
      <c r="G17" s="36"/>
      <c r="H17" s="36"/>
      <c r="I17" s="36"/>
      <c r="J17" s="36"/>
      <c r="K17" s="36"/>
      <c r="L17" s="36"/>
    </row>
    <row r="18" spans="1:14" s="4" customFormat="1" ht="43.9" customHeight="1" x14ac:dyDescent="0.35">
      <c r="A18" s="3" t="s">
        <v>43</v>
      </c>
      <c r="B18" s="36" t="s">
        <v>44</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156</v>
      </c>
      <c r="C20" s="36"/>
      <c r="D20" s="36"/>
      <c r="E20" s="36"/>
      <c r="F20" s="36"/>
      <c r="G20" s="36"/>
      <c r="H20" s="36"/>
      <c r="I20" s="36"/>
      <c r="J20" s="36"/>
      <c r="K20" s="36"/>
      <c r="L20" s="36"/>
    </row>
    <row r="21" spans="1:14" s="11" customFormat="1" ht="43.9" customHeight="1" x14ac:dyDescent="0.35">
      <c r="A21" s="10" t="s">
        <v>47</v>
      </c>
      <c r="B21" s="36" t="s">
        <v>107</v>
      </c>
      <c r="C21" s="36"/>
      <c r="D21" s="36"/>
      <c r="E21" s="21" t="s">
        <v>48</v>
      </c>
      <c r="F21" s="42" t="s">
        <v>49</v>
      </c>
      <c r="G21" s="43"/>
      <c r="H21" s="43"/>
      <c r="I21" s="44"/>
      <c r="J21" s="10" t="s">
        <v>50</v>
      </c>
      <c r="K21" s="45" t="s">
        <v>14</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0.96034409471216897</v>
      </c>
      <c r="D24" s="19">
        <v>0.94888469416781696</v>
      </c>
      <c r="E24" s="14">
        <f>(C24-D24)/D24</f>
        <v>1.2076705014619342E-2</v>
      </c>
      <c r="F24" s="14">
        <f>ABS(E24)</f>
        <v>1.2076705014619342E-2</v>
      </c>
      <c r="G24" s="5">
        <f>RANK(F24,$F$24:$F$56,1)</f>
        <v>16</v>
      </c>
      <c r="H24" s="19">
        <v>0.95480292643472997</v>
      </c>
      <c r="I24" s="14">
        <f>MIN($H$24:$H$56)/H24</f>
        <v>0.82046450998968501</v>
      </c>
      <c r="J24" s="5">
        <f>RANK(I24,$I$24:$I$56,1)</f>
        <v>16</v>
      </c>
      <c r="K24" s="19">
        <f>I24*F24</f>
        <v>9.9085078621096306E-3</v>
      </c>
      <c r="L24" s="5">
        <f>RANK(K24,$K$24:$K$56,1)</f>
        <v>16</v>
      </c>
      <c r="M24" s="9">
        <f>IF(E24&gt;0,1,-1)</f>
        <v>1</v>
      </c>
      <c r="N24" s="9">
        <f>K24*M24</f>
        <v>9.9085078621096306E-3</v>
      </c>
    </row>
    <row r="25" spans="1:14" x14ac:dyDescent="0.35">
      <c r="A25" s="5">
        <v>8</v>
      </c>
      <c r="B25" s="5" t="s">
        <v>65</v>
      </c>
      <c r="C25" s="19">
        <v>0.95461677542315804</v>
      </c>
      <c r="D25" s="19">
        <v>0.94542145063848404</v>
      </c>
      <c r="E25" s="14">
        <f t="shared" ref="E25:E55" si="0">(C25-D25)/D25</f>
        <v>9.7261647474404106E-3</v>
      </c>
      <c r="F25" s="14">
        <f t="shared" ref="F25:F56" si="1">ABS(E25)</f>
        <v>9.7261647474404106E-3</v>
      </c>
      <c r="G25" s="5">
        <f t="shared" ref="G25:G56" si="2">RANK(F25,$F$24:$F$56,1)</f>
        <v>12</v>
      </c>
      <c r="H25" s="19">
        <v>0.95013376324409005</v>
      </c>
      <c r="I25" s="14">
        <f t="shared" ref="I25:I56" si="3">MIN($H$24:$H$56)/H25</f>
        <v>0.82449645037267938</v>
      </c>
      <c r="J25" s="5">
        <f t="shared" ref="J25:J56" si="4">RANK(I25,$I$24:$I$56,1)</f>
        <v>17</v>
      </c>
      <c r="K25" s="19">
        <f t="shared" ref="K25:K56" si="5">I25*F25</f>
        <v>8.0191883100045065E-3</v>
      </c>
      <c r="L25" s="5">
        <f t="shared" ref="L25:L56" si="6">RANK(K25,$K$24:$K$56,1)</f>
        <v>12</v>
      </c>
      <c r="M25" s="9">
        <f t="shared" ref="M25:M56" si="7">IF(E25&gt;0,1,-1)</f>
        <v>1</v>
      </c>
      <c r="N25" s="9">
        <f t="shared" ref="N25:N56" si="8">K25*M25</f>
        <v>8.0191883100045065E-3</v>
      </c>
    </row>
    <row r="26" spans="1:14" x14ac:dyDescent="0.35">
      <c r="A26" s="5">
        <v>11</v>
      </c>
      <c r="B26" s="5" t="s">
        <v>66</v>
      </c>
      <c r="C26" s="19">
        <v>0.93302932929468196</v>
      </c>
      <c r="D26" s="19">
        <v>0.90334239102120095</v>
      </c>
      <c r="E26" s="14">
        <f t="shared" si="0"/>
        <v>3.2863439786016059E-2</v>
      </c>
      <c r="F26" s="14">
        <f t="shared" si="1"/>
        <v>3.2863439786016059E-2</v>
      </c>
      <c r="G26" s="5">
        <f t="shared" si="2"/>
        <v>31</v>
      </c>
      <c r="H26" s="19">
        <v>0.91881317310799004</v>
      </c>
      <c r="I26" s="14">
        <f t="shared" si="3"/>
        <v>0.85260196316527503</v>
      </c>
      <c r="J26" s="5">
        <f t="shared" si="4"/>
        <v>27</v>
      </c>
      <c r="K26" s="19">
        <f t="shared" si="5"/>
        <v>2.8019433277921099E-2</v>
      </c>
      <c r="L26" s="5">
        <f t="shared" si="6"/>
        <v>32</v>
      </c>
      <c r="M26" s="9">
        <f t="shared" si="7"/>
        <v>1</v>
      </c>
      <c r="N26" s="9">
        <f t="shared" si="8"/>
        <v>2.8019433277921099E-2</v>
      </c>
    </row>
    <row r="27" spans="1:14" x14ac:dyDescent="0.35">
      <c r="A27" s="5">
        <v>13</v>
      </c>
      <c r="B27" s="5" t="s">
        <v>67</v>
      </c>
      <c r="C27" s="19">
        <v>0.97126075749082896</v>
      </c>
      <c r="D27" s="19">
        <v>0.96390451587044301</v>
      </c>
      <c r="E27" s="14">
        <f t="shared" si="0"/>
        <v>7.6317119582565499E-3</v>
      </c>
      <c r="F27" s="14">
        <f t="shared" si="1"/>
        <v>7.6317119582565499E-3</v>
      </c>
      <c r="G27" s="5">
        <f t="shared" si="2"/>
        <v>10</v>
      </c>
      <c r="H27" s="19">
        <v>0.96761375342786904</v>
      </c>
      <c r="I27" s="14">
        <f t="shared" si="3"/>
        <v>0.80960188132793565</v>
      </c>
      <c r="J27" s="5">
        <f t="shared" si="4"/>
        <v>11</v>
      </c>
      <c r="K27" s="19">
        <f t="shared" si="5"/>
        <v>6.1786483591574071E-3</v>
      </c>
      <c r="L27" s="5">
        <f t="shared" si="6"/>
        <v>10</v>
      </c>
      <c r="M27" s="9">
        <f t="shared" si="7"/>
        <v>1</v>
      </c>
      <c r="N27" s="9">
        <f t="shared" si="8"/>
        <v>6.1786483591574071E-3</v>
      </c>
    </row>
    <row r="28" spans="1:14" x14ac:dyDescent="0.35">
      <c r="A28" s="5">
        <v>15</v>
      </c>
      <c r="B28" s="5" t="s">
        <v>68</v>
      </c>
      <c r="C28" s="19">
        <v>0.96446533116481603</v>
      </c>
      <c r="D28" s="19">
        <v>0.96353092615228497</v>
      </c>
      <c r="E28" s="14">
        <f t="shared" si="0"/>
        <v>9.6977168782995252E-4</v>
      </c>
      <c r="F28" s="14">
        <f t="shared" si="1"/>
        <v>9.6977168782995252E-4</v>
      </c>
      <c r="G28" s="5">
        <f t="shared" si="2"/>
        <v>1</v>
      </c>
      <c r="H28" s="19">
        <v>0.96400508183034805</v>
      </c>
      <c r="I28" s="14">
        <f t="shared" si="3"/>
        <v>0.81263255758630193</v>
      </c>
      <c r="J28" s="5">
        <f t="shared" si="4"/>
        <v>13</v>
      </c>
      <c r="K28" s="19">
        <f t="shared" si="5"/>
        <v>7.8806804695603916E-4</v>
      </c>
      <c r="L28" s="5">
        <f t="shared" si="6"/>
        <v>1</v>
      </c>
      <c r="M28" s="9">
        <f t="shared" si="7"/>
        <v>1</v>
      </c>
      <c r="N28" s="9">
        <f t="shared" si="8"/>
        <v>7.8806804695603916E-4</v>
      </c>
    </row>
    <row r="29" spans="1:14" x14ac:dyDescent="0.35">
      <c r="A29" s="5">
        <v>17</v>
      </c>
      <c r="B29" s="5" t="s">
        <v>69</v>
      </c>
      <c r="C29" s="19">
        <v>0.96914845447008802</v>
      </c>
      <c r="D29" s="19">
        <v>0.95443173833177397</v>
      </c>
      <c r="E29" s="14">
        <f t="shared" si="0"/>
        <v>1.5419349071560638E-2</v>
      </c>
      <c r="F29" s="14">
        <f t="shared" si="1"/>
        <v>1.5419349071560638E-2</v>
      </c>
      <c r="G29" s="5">
        <f t="shared" si="2"/>
        <v>20</v>
      </c>
      <c r="H29" s="19">
        <v>0.96203689587055496</v>
      </c>
      <c r="I29" s="14">
        <f t="shared" si="3"/>
        <v>0.81429508424944497</v>
      </c>
      <c r="J29" s="5">
        <f t="shared" si="4"/>
        <v>14</v>
      </c>
      <c r="K29" s="19">
        <f t="shared" si="5"/>
        <v>1.2555900151298071E-2</v>
      </c>
      <c r="L29" s="5">
        <f t="shared" si="6"/>
        <v>19</v>
      </c>
      <c r="M29" s="9">
        <f t="shared" si="7"/>
        <v>1</v>
      </c>
      <c r="N29" s="9">
        <f t="shared" si="8"/>
        <v>1.2555900151298071E-2</v>
      </c>
    </row>
    <row r="30" spans="1:14" x14ac:dyDescent="0.35">
      <c r="A30" s="5">
        <v>18</v>
      </c>
      <c r="B30" s="5" t="s">
        <v>70</v>
      </c>
      <c r="C30" s="19">
        <v>0.97585052245525905</v>
      </c>
      <c r="D30" s="19">
        <v>0.95313040869197696</v>
      </c>
      <c r="E30" s="14">
        <f t="shared" si="0"/>
        <v>2.3837361137666258E-2</v>
      </c>
      <c r="F30" s="14">
        <f t="shared" si="1"/>
        <v>2.3837361137666258E-2</v>
      </c>
      <c r="G30" s="5">
        <f t="shared" si="2"/>
        <v>27</v>
      </c>
      <c r="H30" s="19">
        <v>0.96442559384816096</v>
      </c>
      <c r="I30" s="14">
        <f t="shared" si="3"/>
        <v>0.81227823086715345</v>
      </c>
      <c r="J30" s="5">
        <f t="shared" si="4"/>
        <v>12</v>
      </c>
      <c r="K30" s="19">
        <f t="shared" si="5"/>
        <v>1.9362569533444986E-2</v>
      </c>
      <c r="L30" s="5">
        <f t="shared" si="6"/>
        <v>26</v>
      </c>
      <c r="M30" s="9">
        <f t="shared" si="7"/>
        <v>1</v>
      </c>
      <c r="N30" s="9">
        <f t="shared" si="8"/>
        <v>1.9362569533444986E-2</v>
      </c>
    </row>
    <row r="31" spans="1:14" x14ac:dyDescent="0.35">
      <c r="A31" s="5">
        <v>19</v>
      </c>
      <c r="B31" s="5" t="s">
        <v>71</v>
      </c>
      <c r="C31" s="19">
        <v>0.976101232771028</v>
      </c>
      <c r="D31" s="19">
        <v>0.95955436713134301</v>
      </c>
      <c r="E31" s="14">
        <f t="shared" si="0"/>
        <v>1.7244323205107222E-2</v>
      </c>
      <c r="F31" s="14">
        <f t="shared" si="1"/>
        <v>1.7244323205107222E-2</v>
      </c>
      <c r="G31" s="5">
        <f t="shared" si="2"/>
        <v>23</v>
      </c>
      <c r="H31" s="19">
        <v>0.96792993867810595</v>
      </c>
      <c r="I31" s="14">
        <f t="shared" si="3"/>
        <v>0.80933741572643814</v>
      </c>
      <c r="J31" s="5">
        <f t="shared" si="4"/>
        <v>10</v>
      </c>
      <c r="K31" s="19">
        <f t="shared" si="5"/>
        <v>1.3956475978772928E-2</v>
      </c>
      <c r="L31" s="5">
        <f t="shared" si="6"/>
        <v>21</v>
      </c>
      <c r="M31" s="9">
        <f t="shared" si="7"/>
        <v>1</v>
      </c>
      <c r="N31" s="9">
        <f t="shared" si="8"/>
        <v>1.3956475978772928E-2</v>
      </c>
    </row>
    <row r="32" spans="1:14" x14ac:dyDescent="0.35">
      <c r="A32" s="5">
        <v>20</v>
      </c>
      <c r="B32" s="5" t="s">
        <v>72</v>
      </c>
      <c r="C32" s="19">
        <v>0.95187488139043397</v>
      </c>
      <c r="D32" s="19">
        <v>0.92891446576715697</v>
      </c>
      <c r="E32" s="14">
        <f t="shared" si="0"/>
        <v>2.4717470197123927E-2</v>
      </c>
      <c r="F32" s="14">
        <f t="shared" si="1"/>
        <v>2.4717470197123927E-2</v>
      </c>
      <c r="G32" s="5">
        <f t="shared" si="2"/>
        <v>28</v>
      </c>
      <c r="H32" s="19">
        <v>0.94054075001878201</v>
      </c>
      <c r="I32" s="14">
        <f t="shared" si="3"/>
        <v>0.83290587373098335</v>
      </c>
      <c r="J32" s="5">
        <f t="shared" si="4"/>
        <v>25</v>
      </c>
      <c r="K32" s="19">
        <f t="shared" si="5"/>
        <v>2.0587326110955047E-2</v>
      </c>
      <c r="L32" s="5">
        <f t="shared" si="6"/>
        <v>28</v>
      </c>
      <c r="M32" s="9">
        <f t="shared" si="7"/>
        <v>1</v>
      </c>
      <c r="N32" s="9">
        <f t="shared" si="8"/>
        <v>2.0587326110955047E-2</v>
      </c>
    </row>
    <row r="33" spans="1:14" x14ac:dyDescent="0.35">
      <c r="A33" s="5">
        <v>23</v>
      </c>
      <c r="B33" s="5" t="s">
        <v>73</v>
      </c>
      <c r="C33" s="19">
        <v>0.98340568837251296</v>
      </c>
      <c r="D33" s="19">
        <v>0.97431890050804204</v>
      </c>
      <c r="E33" s="14">
        <f t="shared" si="0"/>
        <v>9.326297436837952E-3</v>
      </c>
      <c r="F33" s="14">
        <f t="shared" si="1"/>
        <v>9.326297436837952E-3</v>
      </c>
      <c r="G33" s="5">
        <f t="shared" si="2"/>
        <v>11</v>
      </c>
      <c r="H33" s="19">
        <v>0.97889075017935701</v>
      </c>
      <c r="I33" s="14">
        <f t="shared" si="3"/>
        <v>0.8002751226635384</v>
      </c>
      <c r="J33" s="5">
        <f t="shared" si="4"/>
        <v>4</v>
      </c>
      <c r="K33" s="19">
        <f t="shared" si="5"/>
        <v>7.4636038252621356E-3</v>
      </c>
      <c r="L33" s="5">
        <f t="shared" si="6"/>
        <v>11</v>
      </c>
      <c r="M33" s="9">
        <f t="shared" si="7"/>
        <v>1</v>
      </c>
      <c r="N33" s="9">
        <f t="shared" si="8"/>
        <v>7.4636038252621356E-3</v>
      </c>
    </row>
    <row r="34" spans="1:14" x14ac:dyDescent="0.35">
      <c r="A34" s="5">
        <v>25</v>
      </c>
      <c r="B34" s="5" t="s">
        <v>74</v>
      </c>
      <c r="C34" s="19">
        <v>0.95313344080766704</v>
      </c>
      <c r="D34" s="19">
        <v>0.93142103181575298</v>
      </c>
      <c r="E34" s="14">
        <f t="shared" si="0"/>
        <v>2.3311057245064506E-2</v>
      </c>
      <c r="F34" s="14">
        <f t="shared" si="1"/>
        <v>2.3311057245064506E-2</v>
      </c>
      <c r="G34" s="5">
        <f t="shared" si="2"/>
        <v>26</v>
      </c>
      <c r="H34" s="19">
        <v>0.94240428459250103</v>
      </c>
      <c r="I34" s="14">
        <f t="shared" si="3"/>
        <v>0.83125886414313699</v>
      </c>
      <c r="J34" s="5">
        <f t="shared" si="4"/>
        <v>23</v>
      </c>
      <c r="K34" s="19">
        <f t="shared" si="5"/>
        <v>1.9377522967507967E-2</v>
      </c>
      <c r="L34" s="5">
        <f t="shared" si="6"/>
        <v>27</v>
      </c>
      <c r="M34" s="9">
        <f t="shared" si="7"/>
        <v>1</v>
      </c>
      <c r="N34" s="9">
        <f t="shared" si="8"/>
        <v>1.9377522967507967E-2</v>
      </c>
    </row>
    <row r="35" spans="1:14" x14ac:dyDescent="0.35">
      <c r="A35" s="5">
        <v>27</v>
      </c>
      <c r="B35" s="5" t="s">
        <v>75</v>
      </c>
      <c r="C35" s="19">
        <v>0.97691670234565997</v>
      </c>
      <c r="D35" s="19">
        <v>0.97028824166259298</v>
      </c>
      <c r="E35" s="14">
        <f t="shared" si="0"/>
        <v>6.8314346175205624E-3</v>
      </c>
      <c r="F35" s="14">
        <f t="shared" si="1"/>
        <v>6.8314346175205624E-3</v>
      </c>
      <c r="G35" s="5">
        <f t="shared" si="2"/>
        <v>8</v>
      </c>
      <c r="H35" s="19">
        <v>0.97365031078810205</v>
      </c>
      <c r="I35" s="14">
        <f t="shared" si="3"/>
        <v>0.80458241166676669</v>
      </c>
      <c r="J35" s="5">
        <f t="shared" si="4"/>
        <v>8</v>
      </c>
      <c r="K35" s="19">
        <f t="shared" si="5"/>
        <v>5.4964521397085301E-3</v>
      </c>
      <c r="L35" s="5">
        <f t="shared" si="6"/>
        <v>8</v>
      </c>
      <c r="M35" s="9">
        <f t="shared" si="7"/>
        <v>1</v>
      </c>
      <c r="N35" s="9">
        <f t="shared" si="8"/>
        <v>5.4964521397085301E-3</v>
      </c>
    </row>
    <row r="36" spans="1:14" x14ac:dyDescent="0.35">
      <c r="A36" s="5">
        <v>41</v>
      </c>
      <c r="B36" s="5" t="s">
        <v>76</v>
      </c>
      <c r="C36" s="19">
        <v>0.97996325373263404</v>
      </c>
      <c r="D36" s="19">
        <v>0.97262382797906399</v>
      </c>
      <c r="E36" s="14">
        <f t="shared" si="0"/>
        <v>7.5460065263052893E-3</v>
      </c>
      <c r="F36" s="14">
        <f t="shared" si="1"/>
        <v>7.5460065263052893E-3</v>
      </c>
      <c r="G36" s="5">
        <f t="shared" si="2"/>
        <v>9</v>
      </c>
      <c r="H36" s="19">
        <v>0.97630740982136599</v>
      </c>
      <c r="I36" s="14">
        <f t="shared" si="3"/>
        <v>0.80239267600900688</v>
      </c>
      <c r="J36" s="5">
        <f t="shared" si="4"/>
        <v>5</v>
      </c>
      <c r="K36" s="19">
        <f t="shared" si="5"/>
        <v>6.0548603698235316E-3</v>
      </c>
      <c r="L36" s="5">
        <f t="shared" si="6"/>
        <v>9</v>
      </c>
      <c r="M36" s="9">
        <f t="shared" si="7"/>
        <v>1</v>
      </c>
      <c r="N36" s="9">
        <f t="shared" si="8"/>
        <v>6.0548603698235316E-3</v>
      </c>
    </row>
    <row r="37" spans="1:14" x14ac:dyDescent="0.35">
      <c r="A37" s="5">
        <v>44</v>
      </c>
      <c r="B37" s="5" t="s">
        <v>77</v>
      </c>
      <c r="C37" s="19">
        <v>0.91324060533053997</v>
      </c>
      <c r="D37" s="19">
        <v>0.89807436993822998</v>
      </c>
      <c r="E37" s="14">
        <f t="shared" si="0"/>
        <v>1.6887504977291728E-2</v>
      </c>
      <c r="F37" s="14">
        <f t="shared" si="1"/>
        <v>1.6887504977291728E-2</v>
      </c>
      <c r="G37" s="5">
        <f t="shared" si="2"/>
        <v>22</v>
      </c>
      <c r="H37" s="19">
        <v>0.90582424912146198</v>
      </c>
      <c r="I37" s="14">
        <f t="shared" si="3"/>
        <v>0.86482771457462315</v>
      </c>
      <c r="J37" s="5">
        <f t="shared" si="4"/>
        <v>30</v>
      </c>
      <c r="K37" s="19">
        <f t="shared" si="5"/>
        <v>1.4604782334378778E-2</v>
      </c>
      <c r="L37" s="5">
        <f t="shared" si="6"/>
        <v>22</v>
      </c>
      <c r="M37" s="9">
        <f t="shared" si="7"/>
        <v>1</v>
      </c>
      <c r="N37" s="9">
        <f t="shared" si="8"/>
        <v>1.4604782334378778E-2</v>
      </c>
    </row>
    <row r="38" spans="1:14" x14ac:dyDescent="0.35">
      <c r="A38" s="5">
        <v>47</v>
      </c>
      <c r="B38" s="5" t="s">
        <v>78</v>
      </c>
      <c r="C38" s="19">
        <v>0.94891889439935495</v>
      </c>
      <c r="D38" s="19">
        <v>0.94488806422038496</v>
      </c>
      <c r="E38" s="14">
        <f t="shared" si="0"/>
        <v>4.2659340630953752E-3</v>
      </c>
      <c r="F38" s="14">
        <f t="shared" si="1"/>
        <v>4.2659340630953752E-3</v>
      </c>
      <c r="G38" s="5">
        <f t="shared" si="2"/>
        <v>5</v>
      </c>
      <c r="H38" s="19">
        <v>0.94690423861535999</v>
      </c>
      <c r="I38" s="14">
        <f t="shared" si="3"/>
        <v>0.82730848931409628</v>
      </c>
      <c r="J38" s="5">
        <f t="shared" si="4"/>
        <v>20</v>
      </c>
      <c r="K38" s="19">
        <f t="shared" si="5"/>
        <v>3.5292434652529794E-3</v>
      </c>
      <c r="L38" s="5">
        <f t="shared" si="6"/>
        <v>5</v>
      </c>
      <c r="M38" s="9">
        <f t="shared" si="7"/>
        <v>1</v>
      </c>
      <c r="N38" s="9">
        <f t="shared" si="8"/>
        <v>3.5292434652529794E-3</v>
      </c>
    </row>
    <row r="39" spans="1:14" x14ac:dyDescent="0.35">
      <c r="A39" s="5">
        <v>50</v>
      </c>
      <c r="B39" s="5" t="s">
        <v>79</v>
      </c>
      <c r="C39" s="19">
        <v>0.956172462836402</v>
      </c>
      <c r="D39" s="19">
        <v>0.93621728772874502</v>
      </c>
      <c r="E39" s="14">
        <f t="shared" si="0"/>
        <v>2.1314683427891046E-2</v>
      </c>
      <c r="F39" s="14">
        <f t="shared" si="1"/>
        <v>2.1314683427891046E-2</v>
      </c>
      <c r="G39" s="5">
        <f t="shared" si="2"/>
        <v>25</v>
      </c>
      <c r="H39" s="19">
        <v>0.94615072527959199</v>
      </c>
      <c r="I39" s="14">
        <f t="shared" si="3"/>
        <v>0.82796735683153966</v>
      </c>
      <c r="J39" s="5">
        <f t="shared" si="4"/>
        <v>21</v>
      </c>
      <c r="K39" s="19">
        <f t="shared" si="5"/>
        <v>1.764786209949197E-2</v>
      </c>
      <c r="L39" s="5">
        <f t="shared" si="6"/>
        <v>24</v>
      </c>
      <c r="M39" s="9">
        <f t="shared" si="7"/>
        <v>1</v>
      </c>
      <c r="N39" s="9">
        <f t="shared" si="8"/>
        <v>1.764786209949197E-2</v>
      </c>
    </row>
    <row r="40" spans="1:14" x14ac:dyDescent="0.35">
      <c r="A40" s="5">
        <v>52</v>
      </c>
      <c r="B40" s="5" t="s">
        <v>80</v>
      </c>
      <c r="C40" s="19">
        <v>0.97933916830304402</v>
      </c>
      <c r="D40" s="19">
        <v>0.96787330449596698</v>
      </c>
      <c r="E40" s="14">
        <f t="shared" si="0"/>
        <v>1.1846451135511004E-2</v>
      </c>
      <c r="F40" s="14">
        <f t="shared" si="1"/>
        <v>1.1846451135511004E-2</v>
      </c>
      <c r="G40" s="5">
        <f t="shared" si="2"/>
        <v>15</v>
      </c>
      <c r="H40" s="19">
        <v>0.97375674054727701</v>
      </c>
      <c r="I40" s="14">
        <f t="shared" si="3"/>
        <v>0.80449447233988514</v>
      </c>
      <c r="J40" s="5">
        <f t="shared" si="4"/>
        <v>7</v>
      </c>
      <c r="K40" s="19">
        <f t="shared" si="5"/>
        <v>9.5304044553631579E-3</v>
      </c>
      <c r="L40" s="5">
        <f t="shared" si="6"/>
        <v>15</v>
      </c>
      <c r="M40" s="9">
        <f t="shared" si="7"/>
        <v>1</v>
      </c>
      <c r="N40" s="9">
        <f t="shared" si="8"/>
        <v>9.5304044553631579E-3</v>
      </c>
    </row>
    <row r="41" spans="1:14" ht="13.9" customHeight="1" x14ac:dyDescent="0.35">
      <c r="A41" s="5">
        <v>54</v>
      </c>
      <c r="B41" s="5" t="s">
        <v>81</v>
      </c>
      <c r="C41" s="19">
        <v>0.89183787141838</v>
      </c>
      <c r="D41" s="19">
        <v>0.877147180120746</v>
      </c>
      <c r="E41" s="14">
        <f t="shared" si="0"/>
        <v>1.6748262584178542E-2</v>
      </c>
      <c r="F41" s="14">
        <f t="shared" si="1"/>
        <v>1.6748262584178542E-2</v>
      </c>
      <c r="G41" s="5">
        <f t="shared" si="2"/>
        <v>21</v>
      </c>
      <c r="H41" s="19">
        <v>0.88459402270061305</v>
      </c>
      <c r="I41" s="14">
        <f t="shared" si="3"/>
        <v>0.88558355027357016</v>
      </c>
      <c r="J41" s="5">
        <f t="shared" si="4"/>
        <v>31</v>
      </c>
      <c r="K41" s="19">
        <f t="shared" si="5"/>
        <v>1.4831985840210832E-2</v>
      </c>
      <c r="L41" s="5">
        <f t="shared" si="6"/>
        <v>23</v>
      </c>
      <c r="M41" s="9">
        <f t="shared" si="7"/>
        <v>1</v>
      </c>
      <c r="N41" s="9">
        <f t="shared" si="8"/>
        <v>1.4831985840210832E-2</v>
      </c>
    </row>
    <row r="42" spans="1:14" x14ac:dyDescent="0.35">
      <c r="A42" s="5">
        <v>63</v>
      </c>
      <c r="B42" s="5" t="s">
        <v>82</v>
      </c>
      <c r="C42" s="19">
        <v>0.96330535967466502</v>
      </c>
      <c r="D42" s="19">
        <v>0.93200844880557998</v>
      </c>
      <c r="E42" s="14">
        <f t="shared" si="0"/>
        <v>3.3580072057494484E-2</v>
      </c>
      <c r="F42" s="14">
        <f t="shared" si="1"/>
        <v>3.3580072057494484E-2</v>
      </c>
      <c r="G42" s="5">
        <f t="shared" si="2"/>
        <v>32</v>
      </c>
      <c r="H42" s="19">
        <v>0.94826297605616605</v>
      </c>
      <c r="I42" s="14">
        <f t="shared" si="3"/>
        <v>0.82612306391216517</v>
      </c>
      <c r="J42" s="5">
        <f t="shared" si="4"/>
        <v>19</v>
      </c>
      <c r="K42" s="19">
        <f t="shared" si="5"/>
        <v>2.7741272014528626E-2</v>
      </c>
      <c r="L42" s="5">
        <f t="shared" si="6"/>
        <v>31</v>
      </c>
      <c r="M42" s="9">
        <f t="shared" si="7"/>
        <v>1</v>
      </c>
      <c r="N42" s="9">
        <f t="shared" si="8"/>
        <v>2.7741272014528626E-2</v>
      </c>
    </row>
    <row r="43" spans="1:14" x14ac:dyDescent="0.35">
      <c r="A43" s="5">
        <v>66</v>
      </c>
      <c r="B43" s="5" t="s">
        <v>83</v>
      </c>
      <c r="C43" s="19">
        <v>0.94963938744649001</v>
      </c>
      <c r="D43" s="19">
        <v>0.93768011761634096</v>
      </c>
      <c r="E43" s="14">
        <f t="shared" si="0"/>
        <v>1.2754104097408497E-2</v>
      </c>
      <c r="F43" s="14">
        <f t="shared" si="1"/>
        <v>1.2754104097408497E-2</v>
      </c>
      <c r="G43" s="5">
        <f t="shared" si="2"/>
        <v>17</v>
      </c>
      <c r="H43" s="19">
        <v>0.94395086891836799</v>
      </c>
      <c r="I43" s="14">
        <f t="shared" si="3"/>
        <v>0.82989691621517447</v>
      </c>
      <c r="J43" s="5">
        <f t="shared" si="4"/>
        <v>22</v>
      </c>
      <c r="K43" s="19">
        <f t="shared" si="5"/>
        <v>1.0584591659526632E-2</v>
      </c>
      <c r="L43" s="5">
        <f t="shared" si="6"/>
        <v>17</v>
      </c>
      <c r="M43" s="9">
        <f t="shared" si="7"/>
        <v>1</v>
      </c>
      <c r="N43" s="9">
        <f t="shared" si="8"/>
        <v>1.0584591659526632E-2</v>
      </c>
    </row>
    <row r="44" spans="1:14" x14ac:dyDescent="0.35">
      <c r="A44" s="5">
        <v>68</v>
      </c>
      <c r="B44" s="5" t="s">
        <v>84</v>
      </c>
      <c r="C44" s="19">
        <v>0.96704460575758699</v>
      </c>
      <c r="D44" s="19">
        <v>0.95239107076175999</v>
      </c>
      <c r="E44" s="14">
        <f t="shared" si="0"/>
        <v>1.5386048279627952E-2</v>
      </c>
      <c r="F44" s="14">
        <f t="shared" si="1"/>
        <v>1.5386048279627952E-2</v>
      </c>
      <c r="G44" s="5">
        <f t="shared" si="2"/>
        <v>19</v>
      </c>
      <c r="H44" s="19">
        <v>0.95987726561560305</v>
      </c>
      <c r="I44" s="14">
        <f t="shared" si="3"/>
        <v>0.81612716879129088</v>
      </c>
      <c r="J44" s="5">
        <f t="shared" si="4"/>
        <v>15</v>
      </c>
      <c r="K44" s="19">
        <f t="shared" si="5"/>
        <v>1.2556972021338873E-2</v>
      </c>
      <c r="L44" s="5">
        <f t="shared" si="6"/>
        <v>20</v>
      </c>
      <c r="M44" s="9">
        <f t="shared" si="7"/>
        <v>1</v>
      </c>
      <c r="N44" s="9">
        <f t="shared" si="8"/>
        <v>1.2556972021338873E-2</v>
      </c>
    </row>
    <row r="45" spans="1:14" x14ac:dyDescent="0.35">
      <c r="A45" s="5">
        <v>70</v>
      </c>
      <c r="B45" s="5" t="s">
        <v>85</v>
      </c>
      <c r="C45" s="19">
        <v>0.98037564624982698</v>
      </c>
      <c r="D45" s="19">
        <v>0.97769591269826195</v>
      </c>
      <c r="E45" s="14">
        <f t="shared" si="0"/>
        <v>2.740866067619592E-3</v>
      </c>
      <c r="F45" s="14">
        <f t="shared" si="1"/>
        <v>2.740866067619592E-3</v>
      </c>
      <c r="G45" s="5">
        <f t="shared" si="2"/>
        <v>3</v>
      </c>
      <c r="H45" s="19">
        <v>0.97903339642281595</v>
      </c>
      <c r="I45" s="14">
        <f t="shared" si="3"/>
        <v>0.80015852169732138</v>
      </c>
      <c r="J45" s="5">
        <f t="shared" si="4"/>
        <v>3</v>
      </c>
      <c r="K45" s="19">
        <f t="shared" si="5"/>
        <v>2.1931273408368431E-3</v>
      </c>
      <c r="L45" s="5">
        <f t="shared" si="6"/>
        <v>3</v>
      </c>
      <c r="M45" s="9">
        <f t="shared" si="7"/>
        <v>1</v>
      </c>
      <c r="N45" s="9">
        <f t="shared" si="8"/>
        <v>2.1931273408368431E-3</v>
      </c>
    </row>
    <row r="46" spans="1:14" x14ac:dyDescent="0.35">
      <c r="A46" s="5">
        <v>73</v>
      </c>
      <c r="B46" s="5" t="s">
        <v>86</v>
      </c>
      <c r="C46" s="19">
        <v>0.97602438267232094</v>
      </c>
      <c r="D46" s="19">
        <v>0.96477465638805904</v>
      </c>
      <c r="E46" s="14">
        <f t="shared" si="0"/>
        <v>1.1660470359346749E-2</v>
      </c>
      <c r="F46" s="14">
        <f t="shared" si="1"/>
        <v>1.1660470359346749E-2</v>
      </c>
      <c r="G46" s="5">
        <f t="shared" si="2"/>
        <v>14</v>
      </c>
      <c r="H46" s="19">
        <v>0.97046480691310599</v>
      </c>
      <c r="I46" s="14">
        <f t="shared" si="3"/>
        <v>0.80722341458810976</v>
      </c>
      <c r="J46" s="5">
        <f t="shared" si="4"/>
        <v>9</v>
      </c>
      <c r="K46" s="19">
        <f t="shared" si="5"/>
        <v>9.4126046991753268E-3</v>
      </c>
      <c r="L46" s="5">
        <f t="shared" si="6"/>
        <v>14</v>
      </c>
      <c r="M46" s="9">
        <f t="shared" si="7"/>
        <v>1</v>
      </c>
      <c r="N46" s="9">
        <f t="shared" si="8"/>
        <v>9.4126046991753268E-3</v>
      </c>
    </row>
    <row r="47" spans="1:14" x14ac:dyDescent="0.35">
      <c r="A47" s="5">
        <v>76</v>
      </c>
      <c r="B47" s="5" t="s">
        <v>87</v>
      </c>
      <c r="C47" s="19">
        <v>0.96090263561074596</v>
      </c>
      <c r="D47" s="19">
        <v>0.93638556447476495</v>
      </c>
      <c r="E47" s="14">
        <f t="shared" si="0"/>
        <v>2.6182666698554947E-2</v>
      </c>
      <c r="F47" s="14">
        <f t="shared" si="1"/>
        <v>2.6182666698554947E-2</v>
      </c>
      <c r="G47" s="5">
        <f t="shared" si="2"/>
        <v>29</v>
      </c>
      <c r="H47" s="19">
        <v>0.94940572444239602</v>
      </c>
      <c r="I47" s="14">
        <f t="shared" si="3"/>
        <v>0.82512870420502582</v>
      </c>
      <c r="J47" s="5">
        <f t="shared" si="4"/>
        <v>18</v>
      </c>
      <c r="K47" s="19">
        <f t="shared" si="5"/>
        <v>2.1604069845610724E-2</v>
      </c>
      <c r="L47" s="5">
        <f t="shared" si="6"/>
        <v>29</v>
      </c>
      <c r="M47" s="9">
        <f t="shared" si="7"/>
        <v>1</v>
      </c>
      <c r="N47" s="9">
        <f t="shared" si="8"/>
        <v>2.1604069845610724E-2</v>
      </c>
    </row>
    <row r="48" spans="1:14" x14ac:dyDescent="0.35">
      <c r="A48" s="5">
        <v>81</v>
      </c>
      <c r="B48" s="5" t="s">
        <v>88</v>
      </c>
      <c r="C48" s="19">
        <v>0.88396632959534005</v>
      </c>
      <c r="D48" s="19">
        <v>0.88020957352367402</v>
      </c>
      <c r="E48" s="14">
        <f t="shared" si="0"/>
        <v>4.2680245530924039E-3</v>
      </c>
      <c r="F48" s="14">
        <f t="shared" si="1"/>
        <v>4.2680245530924039E-3</v>
      </c>
      <c r="G48" s="5">
        <f t="shared" si="2"/>
        <v>6</v>
      </c>
      <c r="H48" s="19">
        <v>0.88208855299790401</v>
      </c>
      <c r="I48" s="14">
        <f t="shared" si="3"/>
        <v>0.88809894710860116</v>
      </c>
      <c r="J48" s="5">
        <f t="shared" si="4"/>
        <v>32</v>
      </c>
      <c r="K48" s="19">
        <f t="shared" si="5"/>
        <v>3.7904281118350219E-3</v>
      </c>
      <c r="L48" s="5">
        <f t="shared" si="6"/>
        <v>6</v>
      </c>
      <c r="M48" s="9">
        <f t="shared" si="7"/>
        <v>1</v>
      </c>
      <c r="N48" s="9">
        <f t="shared" si="8"/>
        <v>3.7904281118350219E-3</v>
      </c>
    </row>
    <row r="49" spans="1:25" x14ac:dyDescent="0.35">
      <c r="A49" s="5">
        <v>85</v>
      </c>
      <c r="B49" s="5" t="s">
        <v>89</v>
      </c>
      <c r="C49" s="19">
        <v>0.94772506679516599</v>
      </c>
      <c r="D49" s="19">
        <v>0.93483082720792698</v>
      </c>
      <c r="E49" s="14">
        <f t="shared" si="0"/>
        <v>1.3793126212739929E-2</v>
      </c>
      <c r="F49" s="14">
        <f t="shared" si="1"/>
        <v>1.3793126212739929E-2</v>
      </c>
      <c r="G49" s="5">
        <f t="shared" si="2"/>
        <v>18</v>
      </c>
      <c r="H49" s="19">
        <v>0.94124381261356505</v>
      </c>
      <c r="I49" s="14">
        <f t="shared" si="3"/>
        <v>0.83228373422053137</v>
      </c>
      <c r="J49" s="5">
        <f t="shared" si="4"/>
        <v>24</v>
      </c>
      <c r="K49" s="19">
        <f t="shared" si="5"/>
        <v>1.1479794590914284E-2</v>
      </c>
      <c r="L49" s="5">
        <f t="shared" si="6"/>
        <v>18</v>
      </c>
      <c r="M49" s="9">
        <f t="shared" si="7"/>
        <v>1</v>
      </c>
      <c r="N49" s="9">
        <f t="shared" si="8"/>
        <v>1.1479794590914284E-2</v>
      </c>
    </row>
    <row r="50" spans="1:25" x14ac:dyDescent="0.35">
      <c r="A50" s="5">
        <v>86</v>
      </c>
      <c r="B50" s="5" t="s">
        <v>90</v>
      </c>
      <c r="C50" s="19">
        <v>0.93719963634387304</v>
      </c>
      <c r="D50" s="19">
        <v>0.909562935776424</v>
      </c>
      <c r="E50" s="14">
        <f t="shared" si="0"/>
        <v>3.0384594051051254E-2</v>
      </c>
      <c r="F50" s="14">
        <f t="shared" si="1"/>
        <v>3.0384594051051254E-2</v>
      </c>
      <c r="G50" s="5">
        <f t="shared" si="2"/>
        <v>30</v>
      </c>
      <c r="H50" s="19">
        <v>0.923381211513844</v>
      </c>
      <c r="I50" s="14">
        <f t="shared" si="3"/>
        <v>0.84838407518566128</v>
      </c>
      <c r="J50" s="5">
        <f t="shared" si="4"/>
        <v>26</v>
      </c>
      <c r="K50" s="19">
        <f t="shared" si="5"/>
        <v>2.5777805723892863E-2</v>
      </c>
      <c r="L50" s="5">
        <f t="shared" si="6"/>
        <v>30</v>
      </c>
      <c r="M50" s="9">
        <f t="shared" si="7"/>
        <v>1</v>
      </c>
      <c r="N50" s="9">
        <f t="shared" si="8"/>
        <v>2.5777805723892863E-2</v>
      </c>
    </row>
    <row r="51" spans="1:25" ht="13.9" customHeight="1" x14ac:dyDescent="0.35">
      <c r="A51" s="5">
        <v>88</v>
      </c>
      <c r="B51" s="5" t="s">
        <v>91</v>
      </c>
      <c r="C51" s="19">
        <v>0.99234121339330095</v>
      </c>
      <c r="D51" s="19">
        <v>0.98989737520534704</v>
      </c>
      <c r="E51" s="14">
        <f t="shared" si="0"/>
        <v>2.4687793393198456E-3</v>
      </c>
      <c r="F51" s="14">
        <f t="shared" si="1"/>
        <v>2.4687793393198456E-3</v>
      </c>
      <c r="G51" s="5">
        <f t="shared" si="2"/>
        <v>2</v>
      </c>
      <c r="H51" s="19">
        <v>0.99116360552590699</v>
      </c>
      <c r="I51" s="14">
        <f t="shared" si="3"/>
        <v>0.79036590004566309</v>
      </c>
      <c r="J51" s="5">
        <f t="shared" si="4"/>
        <v>1</v>
      </c>
      <c r="K51" s="19">
        <f t="shared" si="5"/>
        <v>1.9512390045356672E-3</v>
      </c>
      <c r="L51" s="5">
        <f t="shared" si="6"/>
        <v>2</v>
      </c>
      <c r="M51" s="9">
        <f t="shared" si="7"/>
        <v>1</v>
      </c>
      <c r="N51" s="9">
        <f t="shared" si="8"/>
        <v>1.9512390045356672E-3</v>
      </c>
    </row>
    <row r="52" spans="1:25" x14ac:dyDescent="0.35">
      <c r="A52" s="5">
        <v>91</v>
      </c>
      <c r="B52" s="5" t="s">
        <v>92</v>
      </c>
      <c r="C52" s="19">
        <v>0.97148612924065103</v>
      </c>
      <c r="D52" s="19">
        <v>0.978157926721127</v>
      </c>
      <c r="E52" s="14">
        <f t="shared" si="0"/>
        <v>-6.8207774002715842E-3</v>
      </c>
      <c r="F52" s="14">
        <f t="shared" si="1"/>
        <v>6.8207774002715842E-3</v>
      </c>
      <c r="G52" s="5">
        <f t="shared" si="2"/>
        <v>7</v>
      </c>
      <c r="H52" s="19">
        <v>0.97493094770691602</v>
      </c>
      <c r="I52" s="14">
        <f t="shared" si="3"/>
        <v>0.80352553892820777</v>
      </c>
      <c r="J52" s="5">
        <f t="shared" si="4"/>
        <v>6</v>
      </c>
      <c r="K52" s="19">
        <f t="shared" si="5"/>
        <v>5.4806688364625643E-3</v>
      </c>
      <c r="L52" s="5">
        <f t="shared" si="6"/>
        <v>7</v>
      </c>
      <c r="M52" s="9">
        <f t="shared" si="7"/>
        <v>-1</v>
      </c>
      <c r="N52" s="9">
        <f t="shared" si="8"/>
        <v>-5.4806688364625643E-3</v>
      </c>
    </row>
    <row r="53" spans="1:25" x14ac:dyDescent="0.35">
      <c r="A53" s="5">
        <v>94</v>
      </c>
      <c r="B53" s="5" t="s">
        <v>93</v>
      </c>
      <c r="C53" s="19">
        <v>0.91508826059662696</v>
      </c>
      <c r="D53" s="19">
        <v>0.90571830125945896</v>
      </c>
      <c r="E53" s="14">
        <f t="shared" si="0"/>
        <v>1.034533510489793E-2</v>
      </c>
      <c r="F53" s="14">
        <f t="shared" si="1"/>
        <v>1.034533510489793E-2</v>
      </c>
      <c r="G53" s="5">
        <f t="shared" si="2"/>
        <v>13</v>
      </c>
      <c r="H53" s="19">
        <v>0.91024402489668799</v>
      </c>
      <c r="I53" s="14">
        <f t="shared" si="3"/>
        <v>0.8606284619807324</v>
      </c>
      <c r="J53" s="5">
        <f t="shared" si="4"/>
        <v>29</v>
      </c>
      <c r="K53" s="19">
        <f t="shared" si="5"/>
        <v>8.9034898400035846E-3</v>
      </c>
      <c r="L53" s="5">
        <f t="shared" si="6"/>
        <v>13</v>
      </c>
      <c r="M53" s="9">
        <f t="shared" si="7"/>
        <v>1</v>
      </c>
      <c r="N53" s="9">
        <f t="shared" si="8"/>
        <v>8.9034898400035846E-3</v>
      </c>
    </row>
    <row r="54" spans="1:25" x14ac:dyDescent="0.35">
      <c r="A54" s="5">
        <v>95</v>
      </c>
      <c r="B54" s="5" t="s">
        <v>94</v>
      </c>
      <c r="C54" s="19">
        <v>0.92551133686550602</v>
      </c>
      <c r="D54" s="19">
        <v>0.90657853608359495</v>
      </c>
      <c r="E54" s="14">
        <f t="shared" si="0"/>
        <v>2.0883795532707475E-2</v>
      </c>
      <c r="F54" s="14">
        <f t="shared" si="1"/>
        <v>2.0883795532707475E-2</v>
      </c>
      <c r="G54" s="5">
        <f t="shared" si="2"/>
        <v>24</v>
      </c>
      <c r="H54" s="19">
        <v>0.91559420503829503</v>
      </c>
      <c r="I54" s="14">
        <f t="shared" si="3"/>
        <v>0.85559946847984125</v>
      </c>
      <c r="J54" s="5">
        <f t="shared" si="4"/>
        <v>28</v>
      </c>
      <c r="K54" s="19">
        <f t="shared" si="5"/>
        <v>1.7868164357626198E-2</v>
      </c>
      <c r="L54" s="5">
        <f t="shared" si="6"/>
        <v>25</v>
      </c>
      <c r="M54" s="9">
        <f t="shared" si="7"/>
        <v>1</v>
      </c>
      <c r="N54" s="9">
        <f t="shared" si="8"/>
        <v>1.7868164357626198E-2</v>
      </c>
    </row>
    <row r="55" spans="1:25" x14ac:dyDescent="0.35">
      <c r="A55" s="5">
        <v>97</v>
      </c>
      <c r="B55" s="5" t="s">
        <v>95</v>
      </c>
      <c r="C55" s="19">
        <v>0.98367810585915605</v>
      </c>
      <c r="D55" s="19">
        <v>0.98707060164651395</v>
      </c>
      <c r="E55" s="14">
        <f t="shared" si="0"/>
        <v>-3.4369332666771128E-3</v>
      </c>
      <c r="F55" s="14">
        <f t="shared" si="1"/>
        <v>3.4369332666771128E-3</v>
      </c>
      <c r="G55" s="5">
        <f t="shared" si="2"/>
        <v>4</v>
      </c>
      <c r="H55" s="19">
        <v>0.98544648219673003</v>
      </c>
      <c r="I55" s="14">
        <f t="shared" si="3"/>
        <v>0.79495125237820596</v>
      </c>
      <c r="J55" s="5">
        <f t="shared" si="4"/>
        <v>2</v>
      </c>
      <c r="K55" s="19">
        <f t="shared" si="5"/>
        <v>2.7321944046852895E-3</v>
      </c>
      <c r="L55" s="5">
        <f t="shared" si="6"/>
        <v>4</v>
      </c>
      <c r="M55" s="9">
        <f t="shared" si="7"/>
        <v>-1</v>
      </c>
      <c r="N55" s="9">
        <f t="shared" si="8"/>
        <v>-2.7321944046852895E-3</v>
      </c>
    </row>
    <row r="56" spans="1:25" x14ac:dyDescent="0.35">
      <c r="A56" s="5">
        <v>99</v>
      </c>
      <c r="B56" s="5" t="s">
        <v>96</v>
      </c>
      <c r="C56" s="19">
        <v>0.79741100218968997</v>
      </c>
      <c r="D56" s="19">
        <v>0.77044253751354497</v>
      </c>
      <c r="E56" s="14">
        <f>(C56-D56)/D56</f>
        <v>3.5003862537471682E-2</v>
      </c>
      <c r="F56" s="14">
        <f t="shared" si="1"/>
        <v>3.5003862537471682E-2</v>
      </c>
      <c r="G56" s="5">
        <f t="shared" si="2"/>
        <v>33</v>
      </c>
      <c r="H56" s="19">
        <v>0.78338191517398803</v>
      </c>
      <c r="I56" s="14">
        <f t="shared" si="3"/>
        <v>1</v>
      </c>
      <c r="J56" s="5">
        <f t="shared" si="4"/>
        <v>33</v>
      </c>
      <c r="K56" s="19">
        <f t="shared" si="5"/>
        <v>3.5003862537471682E-2</v>
      </c>
      <c r="L56" s="5">
        <f t="shared" si="6"/>
        <v>33</v>
      </c>
      <c r="M56" s="9">
        <f t="shared" si="7"/>
        <v>1</v>
      </c>
      <c r="N56" s="9">
        <f t="shared" si="8"/>
        <v>3.5003862537471682E-2</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0.95125207772756359</v>
      </c>
      <c r="D58" s="22">
        <f>AVERAGE(D24:D56)</f>
        <v>0.93810216824013304</v>
      </c>
      <c r="E58" s="22">
        <f>AVERAGE(E24:E56)</f>
        <v>1.4295695849809102E-2</v>
      </c>
      <c r="F58" s="22">
        <f>AVERAGE(F24:F56)</f>
        <v>1.4917375284169629E-2</v>
      </c>
      <c r="G58" s="20" t="s">
        <v>99</v>
      </c>
      <c r="H58" s="22">
        <f>AVERAGE(H24:H56)</f>
        <v>0.94476528497389567</v>
      </c>
      <c r="I58" s="22">
        <f>AVERAGE(I24:I56)</f>
        <v>0.83078181189601774</v>
      </c>
      <c r="J58" s="20" t="s">
        <v>99</v>
      </c>
      <c r="K58" s="22">
        <f>AVERAGE(K24:K56)</f>
        <v>1.2575549094426177E-2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3.805189640301819E-2</v>
      </c>
      <c r="D59" s="22">
        <f>_xlfn.STDEV.S(D24:D56)</f>
        <v>4.224289429438273E-2</v>
      </c>
      <c r="E59" s="22">
        <f>_xlfn.STDEV.S(E24:E56)</f>
        <v>1.0581442795238063E-2</v>
      </c>
      <c r="F59" s="22">
        <f>_xlfn.STDEV.S(F24:F56)</f>
        <v>9.6559944939561479E-3</v>
      </c>
      <c r="G59" s="20" t="s">
        <v>99</v>
      </c>
      <c r="H59" s="22">
        <f>_xlfn.STDEV.S(H24:H56)</f>
        <v>4.0007251618084751E-2</v>
      </c>
      <c r="I59" s="22">
        <f>_xlfn.STDEV.S(I24:I56)</f>
        <v>3.91057361511482E-2</v>
      </c>
      <c r="J59" s="20" t="s">
        <v>99</v>
      </c>
      <c r="K59" s="22">
        <f>_xlfn.STDEV.S(K24:K56)</f>
        <v>8.5514523614980305E-3</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1.4479468198660287E-3</v>
      </c>
      <c r="D60" s="22">
        <f>_xlfn.VAR.S(D24:D56)</f>
        <v>1.7844621183663928E-3</v>
      </c>
      <c r="E60" s="22">
        <f>_xlfn.VAR.S(E24:E56)</f>
        <v>1.1196693162889552E-4</v>
      </c>
      <c r="F60" s="22">
        <f>_xlfn.VAR.S(F24:F56)</f>
        <v>9.3238229667311445E-5</v>
      </c>
      <c r="G60" s="20" t="s">
        <v>99</v>
      </c>
      <c r="H60" s="22">
        <f>_xlfn.VAR.S(H24:H56)</f>
        <v>1.6005801820327447E-3</v>
      </c>
      <c r="I60" s="22">
        <f>_xlfn.VAR.S(I24:I56)</f>
        <v>1.5292585999232193E-3</v>
      </c>
      <c r="J60" s="20" t="s">
        <v>99</v>
      </c>
      <c r="K60" s="22">
        <f>_xlfn.VAR.S(K24:K56)</f>
        <v>7.3127337490970235E-5</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0.99234121339330095</v>
      </c>
      <c r="D61" s="22">
        <f>MAX(D24:D56)</f>
        <v>0.98989737520534704</v>
      </c>
      <c r="E61" s="22">
        <f>MAX(E24:E56)</f>
        <v>3.5003862537471682E-2</v>
      </c>
      <c r="F61" s="22">
        <f>MAX(F24:F56)</f>
        <v>3.5003862537471682E-2</v>
      </c>
      <c r="G61" s="20" t="s">
        <v>99</v>
      </c>
      <c r="H61" s="22">
        <f>MAX(H24:H56)</f>
        <v>0.99116360552590699</v>
      </c>
      <c r="I61" s="22">
        <f>MAX(I24:I56)</f>
        <v>1</v>
      </c>
      <c r="J61" s="20" t="s">
        <v>99</v>
      </c>
      <c r="K61" s="22">
        <f>MAX(K24:K56)</f>
        <v>3.5003862537471682E-2</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0.79741100218968997</v>
      </c>
      <c r="D62" s="22">
        <f>MIN(D24:D56)</f>
        <v>0.77044253751354497</v>
      </c>
      <c r="E62" s="22">
        <f>MIN(E24:E56)</f>
        <v>-6.8207774002715842E-3</v>
      </c>
      <c r="F62" s="22">
        <f>MIN(F24:F56)</f>
        <v>9.6977168782995252E-4</v>
      </c>
      <c r="G62" s="20" t="s">
        <v>99</v>
      </c>
      <c r="H62" s="22">
        <f>MIN(H24:H56)</f>
        <v>0.78338191517398803</v>
      </c>
      <c r="I62" s="22">
        <f>MIN(I24:I56)</f>
        <v>0.79036590004566309</v>
      </c>
      <c r="J62" s="20" t="s">
        <v>99</v>
      </c>
      <c r="K62" s="22">
        <f>MIN(K24:K56)</f>
        <v>7.8806804695603916E-4</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97DE2-045F-412D-B328-EFFE821A8ACD}">
  <sheetPr>
    <tabColor rgb="FF00B050"/>
  </sheetPr>
  <dimension ref="A1:U64"/>
  <sheetViews>
    <sheetView zoomScale="80" zoomScaleNormal="80" workbookViewId="0"/>
  </sheetViews>
  <sheetFormatPr baseColWidth="10" defaultColWidth="10.58203125" defaultRowHeight="14" x14ac:dyDescent="0.35"/>
  <cols>
    <col min="1" max="1" width="14.082031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7" t="s">
        <v>1</v>
      </c>
      <c r="B15" s="38" t="s">
        <v>9</v>
      </c>
      <c r="C15" s="39"/>
      <c r="D15" s="39"/>
      <c r="E15" s="39"/>
      <c r="F15" s="40"/>
      <c r="G15" s="7" t="s">
        <v>3</v>
      </c>
      <c r="H15" s="36" t="s">
        <v>11</v>
      </c>
      <c r="I15" s="36"/>
      <c r="J15" s="36"/>
      <c r="K15" s="36"/>
      <c r="L15" s="36"/>
    </row>
    <row r="16" spans="1:12" s="4" customFormat="1" ht="43.9" customHeight="1" x14ac:dyDescent="0.35">
      <c r="A16" s="3" t="s">
        <v>5</v>
      </c>
      <c r="B16" s="36" t="s">
        <v>17</v>
      </c>
      <c r="C16" s="36"/>
      <c r="D16" s="36"/>
      <c r="E16" s="36"/>
      <c r="F16" s="36"/>
      <c r="G16" s="36"/>
      <c r="H16" s="36"/>
      <c r="I16" s="36"/>
      <c r="J16" s="36"/>
      <c r="K16" s="36"/>
      <c r="L16" s="36"/>
    </row>
    <row r="17" spans="1:14" s="4" customFormat="1" ht="43.9" customHeight="1" x14ac:dyDescent="0.35">
      <c r="A17" s="3" t="s">
        <v>41</v>
      </c>
      <c r="B17" s="36" t="s">
        <v>105</v>
      </c>
      <c r="C17" s="36"/>
      <c r="D17" s="36"/>
      <c r="E17" s="36"/>
      <c r="F17" s="36"/>
      <c r="G17" s="36"/>
      <c r="H17" s="36"/>
      <c r="I17" s="36"/>
      <c r="J17" s="36"/>
      <c r="K17" s="36"/>
      <c r="L17" s="36"/>
    </row>
    <row r="18" spans="1:14" s="4" customFormat="1" ht="43.9" customHeight="1" x14ac:dyDescent="0.35">
      <c r="A18" s="3" t="s">
        <v>43</v>
      </c>
      <c r="B18" s="36" t="s">
        <v>106</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157</v>
      </c>
      <c r="C20" s="36"/>
      <c r="D20" s="36"/>
      <c r="E20" s="36"/>
      <c r="F20" s="36"/>
      <c r="G20" s="36"/>
      <c r="H20" s="36"/>
      <c r="I20" s="36"/>
      <c r="J20" s="36"/>
      <c r="K20" s="36"/>
      <c r="L20" s="36"/>
    </row>
    <row r="21" spans="1:14" s="11" customFormat="1" ht="43.9" customHeight="1" x14ac:dyDescent="0.35">
      <c r="A21" s="10" t="s">
        <v>47</v>
      </c>
      <c r="B21" s="36" t="s">
        <v>107</v>
      </c>
      <c r="C21" s="36"/>
      <c r="D21" s="36"/>
      <c r="E21" s="21" t="s">
        <v>48</v>
      </c>
      <c r="F21" s="42" t="s">
        <v>108</v>
      </c>
      <c r="G21" s="43"/>
      <c r="H21" s="43"/>
      <c r="I21" s="44"/>
      <c r="J21" s="10" t="s">
        <v>50</v>
      </c>
      <c r="K21" s="45" t="s">
        <v>14</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37.9612800526303</v>
      </c>
      <c r="D24" s="19">
        <v>26.7491051642671</v>
      </c>
      <c r="E24" s="14">
        <f>(C24-D24)/D24</f>
        <v>0.41916074648138246</v>
      </c>
      <c r="F24" s="14">
        <f>ABS(E24)</f>
        <v>0.41916074648138246</v>
      </c>
      <c r="G24" s="5">
        <f>RANK(F24,$F$24:$F$56,1)</f>
        <v>26</v>
      </c>
      <c r="H24" s="19">
        <v>32.5396572049046</v>
      </c>
      <c r="I24" s="14">
        <f>MIN($H$24:$H$56)/H24</f>
        <v>2.0143220097577876E-2</v>
      </c>
      <c r="J24" s="5">
        <f>RANK(I24,$I$24:$I$56,1)</f>
        <v>6</v>
      </c>
      <c r="K24" s="19">
        <f>I24*F24</f>
        <v>8.4432471726395286E-3</v>
      </c>
      <c r="L24" s="5">
        <f>RANK(K24,$K$24:$K$56,1)</f>
        <v>19</v>
      </c>
      <c r="M24" s="9">
        <f>IF(E24&gt;0,1,-1)</f>
        <v>1</v>
      </c>
      <c r="N24" s="9">
        <f>K24*M24</f>
        <v>8.4432471726395286E-3</v>
      </c>
    </row>
    <row r="25" spans="1:14" x14ac:dyDescent="0.35">
      <c r="A25" s="5">
        <v>8</v>
      </c>
      <c r="B25" s="5" t="s">
        <v>65</v>
      </c>
      <c r="C25" s="19">
        <v>21.997835574013198</v>
      </c>
      <c r="D25" s="19">
        <v>24.997122480847899</v>
      </c>
      <c r="E25" s="14">
        <f t="shared" ref="E25:E55" si="0">(C25-D25)/D25</f>
        <v>-0.11998528667180279</v>
      </c>
      <c r="F25" s="14">
        <f t="shared" ref="F25:F56" si="1">ABS(E25)</f>
        <v>0.11998528667180279</v>
      </c>
      <c r="G25" s="5">
        <f t="shared" ref="G25:G56" si="2">RANK(F25,$F$24:$F$56,1)</f>
        <v>15</v>
      </c>
      <c r="H25" s="19">
        <v>23.460082971111298</v>
      </c>
      <c r="I25" s="14">
        <f t="shared" ref="I25:I56" si="3">MIN($H$24:$H$56)/H25</f>
        <v>2.793909457972733E-2</v>
      </c>
      <c r="J25" s="5">
        <f t="shared" ref="J25:J56" si="4">RANK(I25,$I$24:$I$56,1)</f>
        <v>8</v>
      </c>
      <c r="K25" s="19">
        <f t="shared" ref="K25:K56" si="5">I25*F25</f>
        <v>3.3522802724991951E-3</v>
      </c>
      <c r="L25" s="5">
        <f t="shared" ref="L25:L56" si="6">RANK(K25,$K$24:$K$56,1)</f>
        <v>9</v>
      </c>
      <c r="M25" s="9">
        <f t="shared" ref="M25:M56" si="7">IF(E25&gt;0,1,-1)</f>
        <v>-1</v>
      </c>
      <c r="N25" s="9">
        <f t="shared" ref="N25:N56" si="8">K25*M25</f>
        <v>-3.3522802724991951E-3</v>
      </c>
    </row>
    <row r="26" spans="1:14" x14ac:dyDescent="0.35">
      <c r="A26" s="5">
        <v>11</v>
      </c>
      <c r="B26" s="5" t="s">
        <v>66</v>
      </c>
      <c r="C26" s="19">
        <v>98.751443094889709</v>
      </c>
      <c r="D26" s="19">
        <v>93.423572776136595</v>
      </c>
      <c r="E26" s="14">
        <f t="shared" si="0"/>
        <v>5.7029186108305464E-2</v>
      </c>
      <c r="F26" s="14">
        <f t="shared" si="1"/>
        <v>5.7029186108305464E-2</v>
      </c>
      <c r="G26" s="5">
        <f t="shared" si="2"/>
        <v>6</v>
      </c>
      <c r="H26" s="19">
        <v>96.200090850475405</v>
      </c>
      <c r="I26" s="14">
        <f t="shared" si="3"/>
        <v>6.8134392720782958E-3</v>
      </c>
      <c r="J26" s="5">
        <f t="shared" si="4"/>
        <v>1</v>
      </c>
      <c r="K26" s="19">
        <f t="shared" si="5"/>
        <v>3.8856489628499044E-4</v>
      </c>
      <c r="L26" s="5">
        <f t="shared" si="6"/>
        <v>2</v>
      </c>
      <c r="M26" s="9">
        <f t="shared" si="7"/>
        <v>1</v>
      </c>
      <c r="N26" s="9">
        <f t="shared" si="8"/>
        <v>3.8856489628499044E-4</v>
      </c>
    </row>
    <row r="27" spans="1:14" x14ac:dyDescent="0.35">
      <c r="A27" s="5">
        <v>13</v>
      </c>
      <c r="B27" s="5" t="s">
        <v>67</v>
      </c>
      <c r="C27" s="19">
        <v>4.2771010879567495</v>
      </c>
      <c r="D27" s="19">
        <v>3.7937093819510697</v>
      </c>
      <c r="E27" s="14">
        <f t="shared" si="0"/>
        <v>0.12741927684431006</v>
      </c>
      <c r="F27" s="14">
        <f t="shared" si="1"/>
        <v>0.12741927684431006</v>
      </c>
      <c r="G27" s="5">
        <f t="shared" si="2"/>
        <v>17</v>
      </c>
      <c r="H27" s="19">
        <v>4.0374499716967307</v>
      </c>
      <c r="I27" s="14">
        <f t="shared" si="3"/>
        <v>0.16234343002959264</v>
      </c>
      <c r="J27" s="5">
        <f t="shared" si="4"/>
        <v>25</v>
      </c>
      <c r="K27" s="19">
        <f t="shared" si="5"/>
        <v>2.0685682454795545E-2</v>
      </c>
      <c r="L27" s="5">
        <f t="shared" si="6"/>
        <v>22</v>
      </c>
      <c r="M27" s="9">
        <f t="shared" si="7"/>
        <v>1</v>
      </c>
      <c r="N27" s="9">
        <f t="shared" si="8"/>
        <v>2.0685682454795545E-2</v>
      </c>
    </row>
    <row r="28" spans="1:14" x14ac:dyDescent="0.35">
      <c r="A28" s="5">
        <v>15</v>
      </c>
      <c r="B28" s="5" t="s">
        <v>68</v>
      </c>
      <c r="C28" s="19">
        <v>3.0560562423077302</v>
      </c>
      <c r="D28" s="19">
        <v>3.1608555884132703</v>
      </c>
      <c r="E28" s="14">
        <f t="shared" si="0"/>
        <v>-3.3155373022956958E-2</v>
      </c>
      <c r="F28" s="14">
        <f t="shared" si="1"/>
        <v>3.3155373022956958E-2</v>
      </c>
      <c r="G28" s="5">
        <f t="shared" si="2"/>
        <v>4</v>
      </c>
      <c r="H28" s="19">
        <v>3.10767607380577</v>
      </c>
      <c r="I28" s="14">
        <f t="shared" si="3"/>
        <v>0.2109143493116506</v>
      </c>
      <c r="J28" s="5">
        <f t="shared" si="4"/>
        <v>28</v>
      </c>
      <c r="K28" s="19">
        <f t="shared" si="5"/>
        <v>6.9929439273220201E-3</v>
      </c>
      <c r="L28" s="5">
        <f t="shared" si="6"/>
        <v>17</v>
      </c>
      <c r="M28" s="9">
        <f t="shared" si="7"/>
        <v>-1</v>
      </c>
      <c r="N28" s="9">
        <f t="shared" si="8"/>
        <v>-6.9929439273220201E-3</v>
      </c>
    </row>
    <row r="29" spans="1:14" x14ac:dyDescent="0.35">
      <c r="A29" s="5">
        <v>17</v>
      </c>
      <c r="B29" s="5" t="s">
        <v>69</v>
      </c>
      <c r="C29" s="19">
        <v>39.241771248052402</v>
      </c>
      <c r="D29" s="19">
        <v>32.098152093413496</v>
      </c>
      <c r="E29" s="14">
        <f t="shared" si="0"/>
        <v>0.22255546468373696</v>
      </c>
      <c r="F29" s="14">
        <f t="shared" si="1"/>
        <v>0.22255546468373696</v>
      </c>
      <c r="G29" s="5">
        <f t="shared" si="2"/>
        <v>21</v>
      </c>
      <c r="H29" s="19">
        <v>35.789760231905703</v>
      </c>
      <c r="I29" s="14">
        <f t="shared" si="3"/>
        <v>1.8313994637879919E-2</v>
      </c>
      <c r="J29" s="5">
        <f t="shared" si="4"/>
        <v>5</v>
      </c>
      <c r="K29" s="19">
        <f t="shared" si="5"/>
        <v>4.0758795868488327E-3</v>
      </c>
      <c r="L29" s="5">
        <f t="shared" si="6"/>
        <v>11</v>
      </c>
      <c r="M29" s="9">
        <f t="shared" si="7"/>
        <v>1</v>
      </c>
      <c r="N29" s="9">
        <f t="shared" si="8"/>
        <v>4.0758795868488327E-3</v>
      </c>
    </row>
    <row r="30" spans="1:14" x14ac:dyDescent="0.35">
      <c r="A30" s="5">
        <v>18</v>
      </c>
      <c r="B30" s="5" t="s">
        <v>70</v>
      </c>
      <c r="C30" s="19">
        <v>1.8445203376425299</v>
      </c>
      <c r="D30" s="19">
        <v>4.7804638650875297</v>
      </c>
      <c r="E30" s="14">
        <f t="shared" si="0"/>
        <v>-0.61415452774084356</v>
      </c>
      <c r="F30" s="14">
        <f t="shared" si="1"/>
        <v>0.61415452774084356</v>
      </c>
      <c r="G30" s="5">
        <f t="shared" si="2"/>
        <v>30</v>
      </c>
      <c r="H30" s="19">
        <v>3.3208749697104301</v>
      </c>
      <c r="I30" s="14">
        <f t="shared" si="3"/>
        <v>0.1973737291998327</v>
      </c>
      <c r="J30" s="5">
        <f t="shared" si="4"/>
        <v>26</v>
      </c>
      <c r="K30" s="19">
        <f t="shared" si="5"/>
        <v>0.12121796944517239</v>
      </c>
      <c r="L30" s="5">
        <f t="shared" si="6"/>
        <v>30</v>
      </c>
      <c r="M30" s="9">
        <f t="shared" si="7"/>
        <v>-1</v>
      </c>
      <c r="N30" s="9">
        <f t="shared" si="8"/>
        <v>-0.12121796944517239</v>
      </c>
    </row>
    <row r="31" spans="1:14" x14ac:dyDescent="0.35">
      <c r="A31" s="5">
        <v>19</v>
      </c>
      <c r="B31" s="5" t="s">
        <v>71</v>
      </c>
      <c r="C31" s="19">
        <v>5.4168008833068102</v>
      </c>
      <c r="D31" s="19">
        <v>5.0923324441303794</v>
      </c>
      <c r="E31" s="14">
        <f t="shared" si="0"/>
        <v>6.3717057504842536E-2</v>
      </c>
      <c r="F31" s="14">
        <f t="shared" si="1"/>
        <v>6.3717057504842536E-2</v>
      </c>
      <c r="G31" s="5">
        <f t="shared" si="2"/>
        <v>7</v>
      </c>
      <c r="H31" s="19">
        <v>5.2565695078840804</v>
      </c>
      <c r="I31" s="14">
        <f t="shared" si="3"/>
        <v>0.12469224957361362</v>
      </c>
      <c r="J31" s="5">
        <f t="shared" si="4"/>
        <v>20</v>
      </c>
      <c r="K31" s="19">
        <f t="shared" si="5"/>
        <v>7.9450232364901164E-3</v>
      </c>
      <c r="L31" s="5">
        <f t="shared" si="6"/>
        <v>18</v>
      </c>
      <c r="M31" s="9">
        <f t="shared" si="7"/>
        <v>1</v>
      </c>
      <c r="N31" s="9">
        <f t="shared" si="8"/>
        <v>7.9450232364901164E-3</v>
      </c>
    </row>
    <row r="32" spans="1:14" x14ac:dyDescent="0.35">
      <c r="A32" s="5">
        <v>20</v>
      </c>
      <c r="B32" s="5" t="s">
        <v>72</v>
      </c>
      <c r="C32" s="19">
        <v>8.465724889021061</v>
      </c>
      <c r="D32" s="19">
        <v>8.8236926997789809</v>
      </c>
      <c r="E32" s="14">
        <f t="shared" si="0"/>
        <v>-4.0568934451546156E-2</v>
      </c>
      <c r="F32" s="14">
        <f t="shared" si="1"/>
        <v>4.0568934451546156E-2</v>
      </c>
      <c r="G32" s="5">
        <f t="shared" si="2"/>
        <v>5</v>
      </c>
      <c r="H32" s="19">
        <v>8.6424313677069105</v>
      </c>
      <c r="I32" s="14">
        <f t="shared" si="3"/>
        <v>7.5841328567245542E-2</v>
      </c>
      <c r="J32" s="5">
        <f t="shared" si="4"/>
        <v>18</v>
      </c>
      <c r="K32" s="19">
        <f t="shared" si="5"/>
        <v>3.0768018873627593E-3</v>
      </c>
      <c r="L32" s="5">
        <f t="shared" si="6"/>
        <v>8</v>
      </c>
      <c r="M32" s="9">
        <f t="shared" si="7"/>
        <v>-1</v>
      </c>
      <c r="N32" s="9">
        <f t="shared" si="8"/>
        <v>-3.0768018873627593E-3</v>
      </c>
    </row>
    <row r="33" spans="1:14" x14ac:dyDescent="0.35">
      <c r="A33" s="5">
        <v>23</v>
      </c>
      <c r="B33" s="5" t="s">
        <v>73</v>
      </c>
      <c r="C33" s="19">
        <v>6.17782787415325</v>
      </c>
      <c r="D33" s="19">
        <v>11.058575193057699</v>
      </c>
      <c r="E33" s="14">
        <f t="shared" si="0"/>
        <v>-0.44135408347799288</v>
      </c>
      <c r="F33" s="14">
        <f t="shared" si="1"/>
        <v>0.44135408347799288</v>
      </c>
      <c r="G33" s="5">
        <f t="shared" si="2"/>
        <v>27</v>
      </c>
      <c r="H33" s="19">
        <v>8.6029172247507706</v>
      </c>
      <c r="I33" s="14">
        <f t="shared" si="3"/>
        <v>7.6189676112699986E-2</v>
      </c>
      <c r="J33" s="5">
        <f t="shared" si="4"/>
        <v>19</v>
      </c>
      <c r="K33" s="19">
        <f t="shared" si="5"/>
        <v>3.3626624671205828E-2</v>
      </c>
      <c r="L33" s="5">
        <f t="shared" si="6"/>
        <v>25</v>
      </c>
      <c r="M33" s="9">
        <f t="shared" si="7"/>
        <v>-1</v>
      </c>
      <c r="N33" s="9">
        <f t="shared" si="8"/>
        <v>-3.3626624671205828E-2</v>
      </c>
    </row>
    <row r="34" spans="1:14" x14ac:dyDescent="0.35">
      <c r="A34" s="5">
        <v>25</v>
      </c>
      <c r="B34" s="5" t="s">
        <v>74</v>
      </c>
      <c r="C34" s="19">
        <v>40.875107249623696</v>
      </c>
      <c r="D34" s="19">
        <v>37.943330234130499</v>
      </c>
      <c r="E34" s="14">
        <f t="shared" si="0"/>
        <v>7.726725612650695E-2</v>
      </c>
      <c r="F34" s="14">
        <f t="shared" si="1"/>
        <v>7.726725612650695E-2</v>
      </c>
      <c r="G34" s="5">
        <f t="shared" si="2"/>
        <v>12</v>
      </c>
      <c r="H34" s="19">
        <v>39.426373781173801</v>
      </c>
      <c r="I34" s="14">
        <f t="shared" si="3"/>
        <v>1.6624746689007191E-2</v>
      </c>
      <c r="J34" s="5">
        <f t="shared" si="4"/>
        <v>4</v>
      </c>
      <c r="K34" s="19">
        <f t="shared" si="5"/>
        <v>1.284548560457817E-3</v>
      </c>
      <c r="L34" s="5">
        <f t="shared" si="6"/>
        <v>6</v>
      </c>
      <c r="M34" s="9">
        <f t="shared" si="7"/>
        <v>1</v>
      </c>
      <c r="N34" s="9">
        <f t="shared" si="8"/>
        <v>1.284548560457817E-3</v>
      </c>
    </row>
    <row r="35" spans="1:14" x14ac:dyDescent="0.35">
      <c r="A35" s="5">
        <v>27</v>
      </c>
      <c r="B35" s="5" t="s">
        <v>75</v>
      </c>
      <c r="C35" s="19">
        <v>1.8448432995538</v>
      </c>
      <c r="D35" s="19">
        <v>1.0487902412182399</v>
      </c>
      <c r="E35" s="14">
        <f t="shared" si="0"/>
        <v>0.75902027598091615</v>
      </c>
      <c r="F35" s="14">
        <f t="shared" si="1"/>
        <v>0.75902027598091615</v>
      </c>
      <c r="G35" s="5">
        <f t="shared" si="2"/>
        <v>33</v>
      </c>
      <c r="H35" s="19">
        <v>1.4525620274089301</v>
      </c>
      <c r="I35" s="14">
        <f t="shared" si="3"/>
        <v>0.45123957848968577</v>
      </c>
      <c r="J35" s="5">
        <f t="shared" si="4"/>
        <v>31</v>
      </c>
      <c r="K35" s="19">
        <f t="shared" si="5"/>
        <v>0.34249998939875359</v>
      </c>
      <c r="L35" s="5">
        <f t="shared" si="6"/>
        <v>32</v>
      </c>
      <c r="M35" s="9">
        <f t="shared" si="7"/>
        <v>1</v>
      </c>
      <c r="N35" s="9">
        <f t="shared" si="8"/>
        <v>0.34249998939875359</v>
      </c>
    </row>
    <row r="36" spans="1:14" x14ac:dyDescent="0.35">
      <c r="A36" s="5">
        <v>41</v>
      </c>
      <c r="B36" s="5" t="s">
        <v>76</v>
      </c>
      <c r="C36" s="19">
        <v>11.589872374196</v>
      </c>
      <c r="D36" s="19">
        <v>11.416519580711601</v>
      </c>
      <c r="E36" s="14">
        <f t="shared" si="0"/>
        <v>1.5184381917697744E-2</v>
      </c>
      <c r="F36" s="14">
        <f t="shared" si="1"/>
        <v>1.5184381917697744E-2</v>
      </c>
      <c r="G36" s="5">
        <f t="shared" si="2"/>
        <v>2</v>
      </c>
      <c r="H36" s="19">
        <v>11.5035235540239</v>
      </c>
      <c r="I36" s="14">
        <f t="shared" si="3"/>
        <v>5.6978496536294158E-2</v>
      </c>
      <c r="J36" s="5">
        <f t="shared" si="4"/>
        <v>16</v>
      </c>
      <c r="K36" s="19">
        <f t="shared" si="5"/>
        <v>8.6518325250330857E-4</v>
      </c>
      <c r="L36" s="5">
        <f t="shared" si="6"/>
        <v>3</v>
      </c>
      <c r="M36" s="9">
        <f t="shared" si="7"/>
        <v>1</v>
      </c>
      <c r="N36" s="9">
        <f t="shared" si="8"/>
        <v>8.6518325250330857E-4</v>
      </c>
    </row>
    <row r="37" spans="1:14" x14ac:dyDescent="0.35">
      <c r="A37" s="5">
        <v>44</v>
      </c>
      <c r="B37" s="5" t="s">
        <v>77</v>
      </c>
      <c r="C37" s="19">
        <v>1.37259315562937</v>
      </c>
      <c r="D37" s="19">
        <v>3.5788483051545299</v>
      </c>
      <c r="E37" s="14">
        <f t="shared" si="0"/>
        <v>-0.61647070828555184</v>
      </c>
      <c r="F37" s="14">
        <f t="shared" si="1"/>
        <v>0.61647070828555184</v>
      </c>
      <c r="G37" s="5">
        <f t="shared" si="2"/>
        <v>31</v>
      </c>
      <c r="H37" s="19">
        <v>2.4514616852110898</v>
      </c>
      <c r="I37" s="14">
        <f t="shared" si="3"/>
        <v>0.26737251531699524</v>
      </c>
      <c r="J37" s="5">
        <f t="shared" si="4"/>
        <v>29</v>
      </c>
      <c r="K37" s="19">
        <f t="shared" si="5"/>
        <v>0.16482732389355761</v>
      </c>
      <c r="L37" s="5">
        <f t="shared" si="6"/>
        <v>31</v>
      </c>
      <c r="M37" s="9">
        <f t="shared" si="7"/>
        <v>-1</v>
      </c>
      <c r="N37" s="9">
        <f t="shared" si="8"/>
        <v>-0.16482732389355761</v>
      </c>
    </row>
    <row r="38" spans="1:14" x14ac:dyDescent="0.35">
      <c r="A38" s="5">
        <v>47</v>
      </c>
      <c r="B38" s="5" t="s">
        <v>78</v>
      </c>
      <c r="C38" s="19">
        <v>5.1900861102039899</v>
      </c>
      <c r="D38" s="19">
        <v>5.2324239437121696</v>
      </c>
      <c r="E38" s="14">
        <f>(C38-D38)/D38</f>
        <v>-8.0914379193332085E-3</v>
      </c>
      <c r="F38" s="14">
        <f t="shared" si="1"/>
        <v>8.0914379193332085E-3</v>
      </c>
      <c r="G38" s="5">
        <f t="shared" si="2"/>
        <v>1</v>
      </c>
      <c r="H38" s="19">
        <v>5.2112470515912195</v>
      </c>
      <c r="I38" s="14">
        <f t="shared" si="3"/>
        <v>0.12577670382715606</v>
      </c>
      <c r="J38" s="5">
        <f t="shared" si="4"/>
        <v>21</v>
      </c>
      <c r="K38" s="19">
        <f t="shared" si="5"/>
        <v>1.0177143907157927E-3</v>
      </c>
      <c r="L38" s="5">
        <f t="shared" si="6"/>
        <v>4</v>
      </c>
      <c r="M38" s="9">
        <f t="shared" si="7"/>
        <v>-1</v>
      </c>
      <c r="N38" s="9">
        <f t="shared" si="8"/>
        <v>-1.0177143907157927E-3</v>
      </c>
    </row>
    <row r="39" spans="1:14" x14ac:dyDescent="0.35">
      <c r="A39" s="5">
        <v>50</v>
      </c>
      <c r="B39" s="5" t="s">
        <v>79</v>
      </c>
      <c r="C39" s="19">
        <v>20.4584977019164</v>
      </c>
      <c r="D39" s="19">
        <v>13.2356783357537</v>
      </c>
      <c r="E39" s="14">
        <f t="shared" si="0"/>
        <v>0.54570828807856486</v>
      </c>
      <c r="F39" s="14">
        <f t="shared" si="1"/>
        <v>0.54570828807856486</v>
      </c>
      <c r="G39" s="5">
        <f t="shared" si="2"/>
        <v>29</v>
      </c>
      <c r="H39" s="19">
        <v>16.831107828491902</v>
      </c>
      <c r="I39" s="14">
        <f t="shared" si="3"/>
        <v>3.8942978897002226E-2</v>
      </c>
      <c r="J39" s="5">
        <f t="shared" si="4"/>
        <v>11</v>
      </c>
      <c r="K39" s="19">
        <f t="shared" si="5"/>
        <v>2.1251506346562761E-2</v>
      </c>
      <c r="L39" s="5">
        <f t="shared" si="6"/>
        <v>23</v>
      </c>
      <c r="M39" s="9">
        <f t="shared" si="7"/>
        <v>1</v>
      </c>
      <c r="N39" s="9">
        <f t="shared" si="8"/>
        <v>2.1251506346562761E-2</v>
      </c>
    </row>
    <row r="40" spans="1:14" x14ac:dyDescent="0.35">
      <c r="A40" s="5">
        <v>52</v>
      </c>
      <c r="B40" s="5" t="s">
        <v>80</v>
      </c>
      <c r="C40" s="19">
        <v>11.758723470729</v>
      </c>
      <c r="D40" s="19">
        <v>10.6825220036778</v>
      </c>
      <c r="E40" s="14">
        <f t="shared" si="0"/>
        <v>0.10074413763722498</v>
      </c>
      <c r="F40" s="14">
        <f t="shared" si="1"/>
        <v>0.10074413763722498</v>
      </c>
      <c r="G40" s="5">
        <f t="shared" si="2"/>
        <v>13</v>
      </c>
      <c r="H40" s="19">
        <v>11.2347492598409</v>
      </c>
      <c r="I40" s="14">
        <f t="shared" si="3"/>
        <v>5.8341620433050162E-2</v>
      </c>
      <c r="J40" s="5">
        <f t="shared" si="4"/>
        <v>17</v>
      </c>
      <c r="K40" s="19">
        <f t="shared" si="5"/>
        <v>5.877576238885943E-3</v>
      </c>
      <c r="L40" s="5">
        <f t="shared" si="6"/>
        <v>14</v>
      </c>
      <c r="M40" s="9">
        <f t="shared" si="7"/>
        <v>1</v>
      </c>
      <c r="N40" s="9">
        <f t="shared" si="8"/>
        <v>5.877576238885943E-3</v>
      </c>
    </row>
    <row r="41" spans="1:14" ht="13.9" customHeight="1" x14ac:dyDescent="0.35">
      <c r="A41" s="5">
        <v>54</v>
      </c>
      <c r="B41" s="5" t="s">
        <v>81</v>
      </c>
      <c r="C41" s="19">
        <v>4.1932643251847201</v>
      </c>
      <c r="D41" s="19">
        <v>3.9272203187412802</v>
      </c>
      <c r="E41" s="14">
        <f t="shared" si="0"/>
        <v>6.7743590848172774E-2</v>
      </c>
      <c r="F41" s="14">
        <f t="shared" si="1"/>
        <v>6.7743590848172774E-2</v>
      </c>
      <c r="G41" s="5">
        <f t="shared" si="2"/>
        <v>8</v>
      </c>
      <c r="H41" s="19">
        <v>4.0620804008955105</v>
      </c>
      <c r="I41" s="14">
        <f t="shared" si="3"/>
        <v>0.16135906045425155</v>
      </c>
      <c r="J41" s="5">
        <f t="shared" si="4"/>
        <v>24</v>
      </c>
      <c r="K41" s="19">
        <f t="shared" si="5"/>
        <v>1.0931042171058393E-2</v>
      </c>
      <c r="L41" s="5">
        <f t="shared" si="6"/>
        <v>20</v>
      </c>
      <c r="M41" s="9">
        <f t="shared" si="7"/>
        <v>1</v>
      </c>
      <c r="N41" s="9">
        <f t="shared" si="8"/>
        <v>1.0931042171058393E-2</v>
      </c>
    </row>
    <row r="42" spans="1:14" x14ac:dyDescent="0.35">
      <c r="A42" s="5">
        <v>63</v>
      </c>
      <c r="B42" s="5" t="s">
        <v>82</v>
      </c>
      <c r="C42" s="19">
        <v>12.2810041375952</v>
      </c>
      <c r="D42" s="19">
        <v>13.2607238148035</v>
      </c>
      <c r="E42" s="14">
        <f t="shared" si="0"/>
        <v>-7.3881312279092753E-2</v>
      </c>
      <c r="F42" s="14">
        <f t="shared" si="1"/>
        <v>7.3881312279092753E-2</v>
      </c>
      <c r="G42" s="5">
        <f t="shared" si="2"/>
        <v>11</v>
      </c>
      <c r="H42" s="19">
        <v>12.751891481231299</v>
      </c>
      <c r="I42" s="14">
        <f t="shared" si="3"/>
        <v>5.1400490503142181E-2</v>
      </c>
      <c r="J42" s="5">
        <f t="shared" si="4"/>
        <v>15</v>
      </c>
      <c r="K42" s="19">
        <f t="shared" si="5"/>
        <v>3.7975356901611889E-3</v>
      </c>
      <c r="L42" s="5">
        <f t="shared" si="6"/>
        <v>10</v>
      </c>
      <c r="M42" s="9">
        <f t="shared" si="7"/>
        <v>-1</v>
      </c>
      <c r="N42" s="9">
        <f t="shared" si="8"/>
        <v>-3.7975356901611889E-3</v>
      </c>
    </row>
    <row r="43" spans="1:14" x14ac:dyDescent="0.35">
      <c r="A43" s="5">
        <v>66</v>
      </c>
      <c r="B43" s="5" t="s">
        <v>83</v>
      </c>
      <c r="C43" s="19">
        <v>23.634047089990499</v>
      </c>
      <c r="D43" s="19">
        <v>22.085749464326</v>
      </c>
      <c r="E43" s="14">
        <f t="shared" si="0"/>
        <v>7.0103920546838894E-2</v>
      </c>
      <c r="F43" s="14">
        <f t="shared" si="1"/>
        <v>7.0103920546838894E-2</v>
      </c>
      <c r="G43" s="5">
        <f t="shared" si="2"/>
        <v>9</v>
      </c>
      <c r="H43" s="19">
        <v>22.897587435201501</v>
      </c>
      <c r="I43" s="14">
        <f t="shared" si="3"/>
        <v>2.8625438327641046E-2</v>
      </c>
      <c r="J43" s="5">
        <f t="shared" si="4"/>
        <v>9</v>
      </c>
      <c r="K43" s="19">
        <f t="shared" si="5"/>
        <v>2.0067554541393848E-3</v>
      </c>
      <c r="L43" s="5">
        <f t="shared" si="6"/>
        <v>7</v>
      </c>
      <c r="M43" s="9">
        <f t="shared" si="7"/>
        <v>1</v>
      </c>
      <c r="N43" s="9">
        <f t="shared" si="8"/>
        <v>2.0067554541393848E-3</v>
      </c>
    </row>
    <row r="44" spans="1:14" x14ac:dyDescent="0.35">
      <c r="A44" s="5">
        <v>68</v>
      </c>
      <c r="B44" s="5" t="s">
        <v>84</v>
      </c>
      <c r="C44" s="19">
        <v>32.135438817272394</v>
      </c>
      <c r="D44" s="19">
        <v>25.1686942604052</v>
      </c>
      <c r="E44" s="14">
        <f t="shared" si="0"/>
        <v>0.27680198602225914</v>
      </c>
      <c r="F44" s="14">
        <f t="shared" si="1"/>
        <v>0.27680198602225914</v>
      </c>
      <c r="G44" s="5">
        <f t="shared" si="2"/>
        <v>22</v>
      </c>
      <c r="H44" s="19">
        <v>28.727863243487601</v>
      </c>
      <c r="I44" s="14">
        <f t="shared" si="3"/>
        <v>2.2815949499018714E-2</v>
      </c>
      <c r="J44" s="5">
        <f t="shared" si="4"/>
        <v>7</v>
      </c>
      <c r="K44" s="19">
        <f t="shared" si="5"/>
        <v>6.3155001343119486E-3</v>
      </c>
      <c r="L44" s="5">
        <f t="shared" si="6"/>
        <v>15</v>
      </c>
      <c r="M44" s="9">
        <f t="shared" si="7"/>
        <v>1</v>
      </c>
      <c r="N44" s="9">
        <f t="shared" si="8"/>
        <v>6.3155001343119486E-3</v>
      </c>
    </row>
    <row r="45" spans="1:14" x14ac:dyDescent="0.35">
      <c r="A45" s="5">
        <v>70</v>
      </c>
      <c r="B45" s="5" t="s">
        <v>85</v>
      </c>
      <c r="C45" s="19">
        <v>1.58892835154714</v>
      </c>
      <c r="D45" s="19">
        <v>1.31592548772936</v>
      </c>
      <c r="E45" s="14">
        <f t="shared" si="0"/>
        <v>0.2074607311458406</v>
      </c>
      <c r="F45" s="14">
        <f t="shared" si="1"/>
        <v>0.2074607311458406</v>
      </c>
      <c r="G45" s="5">
        <f t="shared" si="2"/>
        <v>20</v>
      </c>
      <c r="H45" s="19">
        <v>1.4521841418406201</v>
      </c>
      <c r="I45" s="14">
        <f t="shared" si="3"/>
        <v>0.45135699949687669</v>
      </c>
      <c r="J45" s="5">
        <f t="shared" si="4"/>
        <v>32</v>
      </c>
      <c r="K45" s="19">
        <f t="shared" si="5"/>
        <v>9.3638853123414842E-2</v>
      </c>
      <c r="L45" s="5">
        <f t="shared" si="6"/>
        <v>28</v>
      </c>
      <c r="M45" s="9">
        <f t="shared" si="7"/>
        <v>1</v>
      </c>
      <c r="N45" s="9">
        <f t="shared" si="8"/>
        <v>9.3638853123414842E-2</v>
      </c>
    </row>
    <row r="46" spans="1:14" x14ac:dyDescent="0.35">
      <c r="A46" s="5">
        <v>73</v>
      </c>
      <c r="B46" s="5" t="s">
        <v>86</v>
      </c>
      <c r="C46" s="19">
        <v>15.365842692757001</v>
      </c>
      <c r="D46" s="19">
        <v>11.821665070008599</v>
      </c>
      <c r="E46" s="14">
        <f t="shared" si="0"/>
        <v>0.29980358957554393</v>
      </c>
      <c r="F46" s="14">
        <f t="shared" si="1"/>
        <v>0.29980358957554393</v>
      </c>
      <c r="G46" s="5">
        <f t="shared" si="2"/>
        <v>23</v>
      </c>
      <c r="H46" s="19">
        <v>13.6143223890718</v>
      </c>
      <c r="I46" s="14">
        <f t="shared" si="3"/>
        <v>4.8144406915489289E-2</v>
      </c>
      <c r="J46" s="5">
        <f t="shared" si="4"/>
        <v>13</v>
      </c>
      <c r="K46" s="19">
        <f t="shared" si="5"/>
        <v>1.443386601124933E-2</v>
      </c>
      <c r="L46" s="5">
        <f t="shared" si="6"/>
        <v>21</v>
      </c>
      <c r="M46" s="9">
        <f t="shared" si="7"/>
        <v>1</v>
      </c>
      <c r="N46" s="9">
        <f t="shared" si="8"/>
        <v>1.443386601124933E-2</v>
      </c>
    </row>
    <row r="47" spans="1:14" x14ac:dyDescent="0.35">
      <c r="A47" s="5">
        <v>76</v>
      </c>
      <c r="B47" s="5" t="s">
        <v>87</v>
      </c>
      <c r="C47" s="19">
        <v>39.840695821406705</v>
      </c>
      <c r="D47" s="19">
        <v>42.986855485131102</v>
      </c>
      <c r="E47" s="14">
        <f t="shared" si="0"/>
        <v>-7.3188876651204118E-2</v>
      </c>
      <c r="F47" s="14">
        <f t="shared" si="1"/>
        <v>7.3188876651204118E-2</v>
      </c>
      <c r="G47" s="5">
        <f t="shared" si="2"/>
        <v>10</v>
      </c>
      <c r="H47" s="19">
        <v>41.316039999945296</v>
      </c>
      <c r="I47" s="14">
        <f t="shared" si="3"/>
        <v>1.5864382863870711E-2</v>
      </c>
      <c r="J47" s="5">
        <f t="shared" si="4"/>
        <v>3</v>
      </c>
      <c r="K47" s="19">
        <f t="shared" si="5"/>
        <v>1.1610963605713097E-3</v>
      </c>
      <c r="L47" s="5">
        <f t="shared" si="6"/>
        <v>5</v>
      </c>
      <c r="M47" s="9">
        <f t="shared" si="7"/>
        <v>-1</v>
      </c>
      <c r="N47" s="9">
        <f t="shared" si="8"/>
        <v>-1.1610963605713097E-3</v>
      </c>
    </row>
    <row r="48" spans="1:14" x14ac:dyDescent="0.35">
      <c r="A48" s="5">
        <v>81</v>
      </c>
      <c r="B48" s="5" t="s">
        <v>88</v>
      </c>
      <c r="C48" s="19">
        <v>14.433715719881901</v>
      </c>
      <c r="D48" s="19">
        <v>17.102584794216799</v>
      </c>
      <c r="E48" s="14">
        <f t="shared" si="0"/>
        <v>-0.15605062664196645</v>
      </c>
      <c r="F48" s="14">
        <f t="shared" si="1"/>
        <v>0.15605062664196645</v>
      </c>
      <c r="G48" s="5">
        <f t="shared" si="2"/>
        <v>18</v>
      </c>
      <c r="H48" s="19">
        <v>15.767722984075299</v>
      </c>
      <c r="I48" s="14">
        <f t="shared" si="3"/>
        <v>4.1569317119542752E-2</v>
      </c>
      <c r="J48" s="5">
        <f t="shared" si="4"/>
        <v>12</v>
      </c>
      <c r="K48" s="19">
        <f t="shared" si="5"/>
        <v>6.4869179855832704E-3</v>
      </c>
      <c r="L48" s="5">
        <f t="shared" si="6"/>
        <v>16</v>
      </c>
      <c r="M48" s="9">
        <f t="shared" si="7"/>
        <v>-1</v>
      </c>
      <c r="N48" s="9">
        <f t="shared" si="8"/>
        <v>-6.4869179855832704E-3</v>
      </c>
    </row>
    <row r="49" spans="1:21" x14ac:dyDescent="0.35">
      <c r="A49" s="5">
        <v>85</v>
      </c>
      <c r="B49" s="5" t="s">
        <v>89</v>
      </c>
      <c r="C49" s="19">
        <v>2.7225172472022496</v>
      </c>
      <c r="D49" s="19">
        <v>5.8860290331154301</v>
      </c>
      <c r="E49" s="14">
        <f t="shared" si="0"/>
        <v>-0.5374611249986917</v>
      </c>
      <c r="F49" s="14">
        <f t="shared" si="1"/>
        <v>0.5374611249986917</v>
      </c>
      <c r="G49" s="5">
        <f t="shared" si="2"/>
        <v>28</v>
      </c>
      <c r="H49" s="19">
        <v>4.3126477742700304</v>
      </c>
      <c r="I49" s="14">
        <f t="shared" si="3"/>
        <v>0.15198400409341864</v>
      </c>
      <c r="J49" s="5">
        <f t="shared" si="4"/>
        <v>23</v>
      </c>
      <c r="K49" s="19">
        <f t="shared" si="5"/>
        <v>8.1685493821854541E-2</v>
      </c>
      <c r="L49" s="5">
        <f t="shared" si="6"/>
        <v>27</v>
      </c>
      <c r="M49" s="9">
        <f t="shared" si="7"/>
        <v>-1</v>
      </c>
      <c r="N49" s="9">
        <f t="shared" si="8"/>
        <v>-8.1685493821854541E-2</v>
      </c>
    </row>
    <row r="50" spans="1:21" x14ac:dyDescent="0.35">
      <c r="A50" s="5">
        <v>86</v>
      </c>
      <c r="B50" s="5" t="s">
        <v>90</v>
      </c>
      <c r="C50" s="19">
        <v>3.9290160286702496</v>
      </c>
      <c r="D50" s="19">
        <v>4.7879396601095001</v>
      </c>
      <c r="E50" s="14">
        <f t="shared" si="0"/>
        <v>-0.17939316123704177</v>
      </c>
      <c r="F50" s="14">
        <f t="shared" si="1"/>
        <v>0.17939316123704177</v>
      </c>
      <c r="G50" s="5">
        <f t="shared" si="2"/>
        <v>19</v>
      </c>
      <c r="H50" s="19">
        <v>4.3584801612215402</v>
      </c>
      <c r="I50" s="14">
        <f t="shared" si="3"/>
        <v>0.15038578879166603</v>
      </c>
      <c r="J50" s="5">
        <f t="shared" si="4"/>
        <v>22</v>
      </c>
      <c r="K50" s="19">
        <f t="shared" si="5"/>
        <v>2.6978182056463053E-2</v>
      </c>
      <c r="L50" s="5">
        <f t="shared" si="6"/>
        <v>24</v>
      </c>
      <c r="M50" s="9">
        <f t="shared" si="7"/>
        <v>-1</v>
      </c>
      <c r="N50" s="9">
        <f t="shared" si="8"/>
        <v>-2.6978182056463053E-2</v>
      </c>
    </row>
    <row r="51" spans="1:21" ht="13.9" customHeight="1" x14ac:dyDescent="0.35">
      <c r="A51" s="5">
        <v>88</v>
      </c>
      <c r="B51" s="5" t="s">
        <v>91</v>
      </c>
      <c r="C51" s="19">
        <v>57.824273726859502</v>
      </c>
      <c r="D51" s="19">
        <v>58.938876144575197</v>
      </c>
      <c r="E51" s="14">
        <f t="shared" si="0"/>
        <v>-1.8911158315635508E-2</v>
      </c>
      <c r="F51" s="14">
        <f t="shared" si="1"/>
        <v>1.8911158315635508E-2</v>
      </c>
      <c r="G51" s="5">
        <f t="shared" si="2"/>
        <v>3</v>
      </c>
      <c r="H51" s="19">
        <v>58.361365168751398</v>
      </c>
      <c r="I51" s="14">
        <f t="shared" si="3"/>
        <v>1.1230948335133882E-2</v>
      </c>
      <c r="J51" s="5">
        <f t="shared" si="4"/>
        <v>2</v>
      </c>
      <c r="K51" s="19">
        <f t="shared" si="5"/>
        <v>2.1239024200043986E-4</v>
      </c>
      <c r="L51" s="5">
        <f t="shared" si="6"/>
        <v>1</v>
      </c>
      <c r="M51" s="9">
        <f t="shared" si="7"/>
        <v>-1</v>
      </c>
      <c r="N51" s="9">
        <f t="shared" si="8"/>
        <v>-2.1239024200043986E-4</v>
      </c>
    </row>
    <row r="52" spans="1:21" x14ac:dyDescent="0.35">
      <c r="A52" s="5">
        <v>91</v>
      </c>
      <c r="B52" s="5" t="s">
        <v>92</v>
      </c>
      <c r="C52" s="19">
        <v>16.527895892992102</v>
      </c>
      <c r="D52" s="19">
        <v>18.825597848435699</v>
      </c>
      <c r="E52" s="14">
        <f t="shared" si="0"/>
        <v>-0.12205200461320395</v>
      </c>
      <c r="F52" s="14">
        <f t="shared" si="1"/>
        <v>0.12205200461320395</v>
      </c>
      <c r="G52" s="5">
        <f t="shared" si="2"/>
        <v>16</v>
      </c>
      <c r="H52" s="19">
        <v>17.7142577616262</v>
      </c>
      <c r="I52" s="14">
        <f t="shared" si="3"/>
        <v>3.7001464345743904E-2</v>
      </c>
      <c r="J52" s="5">
        <f t="shared" si="4"/>
        <v>10</v>
      </c>
      <c r="K52" s="19">
        <f t="shared" si="5"/>
        <v>4.5161028970220366E-3</v>
      </c>
      <c r="L52" s="5">
        <f t="shared" si="6"/>
        <v>12</v>
      </c>
      <c r="M52" s="9">
        <f t="shared" si="7"/>
        <v>-1</v>
      </c>
      <c r="N52" s="9">
        <f t="shared" si="8"/>
        <v>-4.5161028970220366E-3</v>
      </c>
    </row>
    <row r="53" spans="1:21" x14ac:dyDescent="0.35">
      <c r="A53" s="5">
        <v>94</v>
      </c>
      <c r="B53" s="5" t="s">
        <v>93</v>
      </c>
      <c r="C53" s="19">
        <v>0.282881687694232</v>
      </c>
      <c r="D53" s="19">
        <v>1.0035283968976101</v>
      </c>
      <c r="E53" s="14">
        <f t="shared" si="0"/>
        <v>-0.71811292179797248</v>
      </c>
      <c r="F53" s="14">
        <f t="shared" si="1"/>
        <v>0.71811292179797248</v>
      </c>
      <c r="G53" s="5">
        <f t="shared" si="2"/>
        <v>32</v>
      </c>
      <c r="H53" s="19">
        <v>0.65545347697812906</v>
      </c>
      <c r="I53" s="14">
        <f t="shared" si="3"/>
        <v>1</v>
      </c>
      <c r="J53" s="5">
        <f t="shared" si="4"/>
        <v>33</v>
      </c>
      <c r="K53" s="19">
        <f t="shared" si="5"/>
        <v>0.71811292179797248</v>
      </c>
      <c r="L53" s="5">
        <f t="shared" si="6"/>
        <v>33</v>
      </c>
      <c r="M53" s="9">
        <f t="shared" si="7"/>
        <v>-1</v>
      </c>
      <c r="N53" s="9">
        <f t="shared" si="8"/>
        <v>-0.71811292179797248</v>
      </c>
    </row>
    <row r="54" spans="1:21" x14ac:dyDescent="0.35">
      <c r="A54" s="5">
        <v>95</v>
      </c>
      <c r="B54" s="5" t="s">
        <v>94</v>
      </c>
      <c r="C54" s="19">
        <v>13.498547539899</v>
      </c>
      <c r="D54" s="19">
        <v>12.174939088452401</v>
      </c>
      <c r="E54" s="14">
        <f t="shared" si="0"/>
        <v>0.10871581712486808</v>
      </c>
      <c r="F54" s="14">
        <f t="shared" si="1"/>
        <v>0.10871581712486808</v>
      </c>
      <c r="G54" s="5">
        <f t="shared" si="2"/>
        <v>14</v>
      </c>
      <c r="H54" s="19">
        <v>12.8052322902531</v>
      </c>
      <c r="I54" s="14">
        <f t="shared" si="3"/>
        <v>5.1186379295675689E-2</v>
      </c>
      <c r="J54" s="5">
        <f t="shared" si="4"/>
        <v>14</v>
      </c>
      <c r="K54" s="19">
        <f t="shared" si="5"/>
        <v>5.5647690507928125E-3</v>
      </c>
      <c r="L54" s="5">
        <f t="shared" si="6"/>
        <v>13</v>
      </c>
      <c r="M54" s="9">
        <f t="shared" si="7"/>
        <v>1</v>
      </c>
      <c r="N54" s="9">
        <f t="shared" si="8"/>
        <v>5.5647690507928125E-3</v>
      </c>
    </row>
    <row r="55" spans="1:21" x14ac:dyDescent="0.35">
      <c r="A55" s="5">
        <v>97</v>
      </c>
      <c r="B55" s="5" t="s">
        <v>95</v>
      </c>
      <c r="C55" s="19">
        <v>3.6748916889032399</v>
      </c>
      <c r="D55" s="19">
        <v>2.6726428445873798</v>
      </c>
      <c r="E55" s="14">
        <f t="shared" si="0"/>
        <v>0.3750029100766713</v>
      </c>
      <c r="F55" s="14">
        <f t="shared" si="1"/>
        <v>0.3750029100766713</v>
      </c>
      <c r="G55" s="5">
        <f t="shared" si="2"/>
        <v>25</v>
      </c>
      <c r="H55" s="19">
        <v>3.1524582794782399</v>
      </c>
      <c r="I55" s="14">
        <f t="shared" si="3"/>
        <v>0.20791820822656928</v>
      </c>
      <c r="J55" s="5">
        <f t="shared" si="4"/>
        <v>27</v>
      </c>
      <c r="K55" s="19">
        <f t="shared" si="5"/>
        <v>7.7969933142890788E-2</v>
      </c>
      <c r="L55" s="5">
        <f t="shared" si="6"/>
        <v>26</v>
      </c>
      <c r="M55" s="9">
        <f t="shared" si="7"/>
        <v>1</v>
      </c>
      <c r="N55" s="9">
        <f t="shared" si="8"/>
        <v>7.7969933142890788E-2</v>
      </c>
    </row>
    <row r="56" spans="1:21" x14ac:dyDescent="0.35">
      <c r="A56" s="5">
        <v>99</v>
      </c>
      <c r="B56" s="5" t="s">
        <v>96</v>
      </c>
      <c r="C56" s="19">
        <v>1.6741970327208699</v>
      </c>
      <c r="D56" s="19">
        <v>2.44222220332456</v>
      </c>
      <c r="E56" s="14">
        <f>(C56-D56)/D56</f>
        <v>-0.31447800677521848</v>
      </c>
      <c r="F56" s="14">
        <f t="shared" si="1"/>
        <v>0.31447800677521848</v>
      </c>
      <c r="G56" s="5">
        <f t="shared" si="2"/>
        <v>24</v>
      </c>
      <c r="H56" s="19">
        <v>2.0737263377086803</v>
      </c>
      <c r="I56" s="14">
        <f t="shared" si="3"/>
        <v>0.31607520484229296</v>
      </c>
      <c r="J56" s="5">
        <f t="shared" si="4"/>
        <v>30</v>
      </c>
      <c r="K56" s="19">
        <f t="shared" si="5"/>
        <v>9.939870040987317E-2</v>
      </c>
      <c r="L56" s="5">
        <f t="shared" si="6"/>
        <v>29</v>
      </c>
      <c r="M56" s="9">
        <f t="shared" si="7"/>
        <v>-1</v>
      </c>
      <c r="N56" s="9">
        <f t="shared" si="8"/>
        <v>-9.939870040987317E-2</v>
      </c>
    </row>
    <row r="57" spans="1:21"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row>
    <row r="58" spans="1:21" customFormat="1" ht="13.15" customHeight="1" x14ac:dyDescent="0.35">
      <c r="A58" s="47" t="s">
        <v>98</v>
      </c>
      <c r="B58" s="47"/>
      <c r="C58" s="22">
        <f>AVERAGE(C24:C56)</f>
        <v>17.087492195345547</v>
      </c>
      <c r="D58" s="22">
        <f>AVERAGE(D24:D56)</f>
        <v>16.409602674130369</v>
      </c>
      <c r="E58" s="22">
        <f>AVERAGE(E24:E56)</f>
        <v>-8.2991190356476296E-3</v>
      </c>
      <c r="F58" s="22">
        <f>AVERAGE(F24:F56)</f>
        <v>0.23820448974496178</v>
      </c>
      <c r="G58" s="20" t="s">
        <v>99</v>
      </c>
      <c r="H58" s="22">
        <f>AVERAGE(H24:H56)</f>
        <v>16.760359057203928</v>
      </c>
      <c r="I58" s="22">
        <f>AVERAGE(I24:I56)</f>
        <v>0.14190179377822493</v>
      </c>
      <c r="J58" s="20" t="s">
        <v>99</v>
      </c>
      <c r="K58" s="22">
        <f>AVERAGE(K24:K56)</f>
        <v>5.7595118787315665E-2</v>
      </c>
      <c r="L58" s="20" t="s">
        <v>99</v>
      </c>
      <c r="M58" s="9"/>
      <c r="N58" s="9"/>
      <c r="O58" s="9"/>
      <c r="P58" s="9"/>
      <c r="Q58" s="9"/>
      <c r="R58" s="9"/>
      <c r="S58" s="9"/>
      <c r="T58" s="9"/>
      <c r="U58" s="9"/>
    </row>
    <row r="59" spans="1:21" customFormat="1" ht="13.15" customHeight="1" x14ac:dyDescent="0.35">
      <c r="A59" s="47" t="s">
        <v>100</v>
      </c>
      <c r="B59" s="47"/>
      <c r="C59" s="22">
        <f>_xlfn.STDEV.S(C24:C56)</f>
        <v>20.749876198149334</v>
      </c>
      <c r="D59" s="22">
        <f>_xlfn.STDEV.S(D24:D56)</f>
        <v>19.388268275741591</v>
      </c>
      <c r="E59" s="22">
        <f>_xlfn.STDEV.S(E24:E56)</f>
        <v>0.32899112934003322</v>
      </c>
      <c r="F59" s="22">
        <f>_xlfn.STDEV.S(F24:F56)</f>
        <v>0.22314041294744585</v>
      </c>
      <c r="G59" s="20" t="s">
        <v>99</v>
      </c>
      <c r="H59" s="22">
        <f>_xlfn.STDEV.S(H24:H56)</f>
        <v>20.021317317382358</v>
      </c>
      <c r="I59" s="22">
        <f>_xlfn.STDEV.S(I24:I56)</f>
        <v>0.1939997840816865</v>
      </c>
      <c r="J59" s="20" t="s">
        <v>99</v>
      </c>
      <c r="K59" s="22">
        <f>_xlfn.STDEV.S(K24:K56)</f>
        <v>0.13696084608264369</v>
      </c>
      <c r="L59" s="20" t="s">
        <v>99</v>
      </c>
      <c r="M59" s="9"/>
      <c r="N59" s="9"/>
      <c r="O59" s="9"/>
      <c r="P59" s="9"/>
      <c r="Q59" s="9"/>
      <c r="R59" s="9"/>
      <c r="S59" s="9"/>
      <c r="T59" s="9"/>
      <c r="U59" s="9"/>
    </row>
    <row r="60" spans="1:21" customFormat="1" ht="13.15" customHeight="1" x14ac:dyDescent="0.35">
      <c r="A60" s="47" t="s">
        <v>101</v>
      </c>
      <c r="B60" s="47"/>
      <c r="C60" s="22">
        <f>_xlfn.VAR.S(C24:C56)</f>
        <v>430.55736223852432</v>
      </c>
      <c r="D60" s="22">
        <f>_xlfn.VAR.S(D24:D56)</f>
        <v>375.90494673212777</v>
      </c>
      <c r="E60" s="22">
        <f>_xlfn.VAR.S(E24:E56)</f>
        <v>0.10823516318443047</v>
      </c>
      <c r="F60" s="22">
        <f>_xlfn.VAR.S(F24:F56)</f>
        <v>4.979164389035666E-2</v>
      </c>
      <c r="G60" s="20" t="s">
        <v>99</v>
      </c>
      <c r="H60" s="22">
        <f>_xlfn.VAR.S(H24:H56)</f>
        <v>400.85314712331478</v>
      </c>
      <c r="I60" s="22">
        <f>_xlfn.VAR.S(I24:I56)</f>
        <v>3.7635916223740983E-2</v>
      </c>
      <c r="J60" s="20" t="s">
        <v>99</v>
      </c>
      <c r="K60" s="22">
        <f>_xlfn.VAR.S(K24:K56)</f>
        <v>1.8758273359673616E-2</v>
      </c>
      <c r="L60" s="20" t="s">
        <v>99</v>
      </c>
      <c r="M60" s="9"/>
      <c r="N60" s="9"/>
      <c r="O60" s="9"/>
      <c r="P60" s="9"/>
      <c r="Q60" s="9"/>
      <c r="R60" s="9"/>
      <c r="S60" s="9"/>
      <c r="T60" s="9"/>
      <c r="U60" s="9"/>
    </row>
    <row r="61" spans="1:21" customFormat="1" ht="13.15" customHeight="1" x14ac:dyDescent="0.35">
      <c r="A61" s="47" t="s">
        <v>102</v>
      </c>
      <c r="B61" s="47"/>
      <c r="C61" s="22">
        <f>MAX(C24:C56)</f>
        <v>98.751443094889709</v>
      </c>
      <c r="D61" s="22">
        <f>MAX(D24:D56)</f>
        <v>93.423572776136595</v>
      </c>
      <c r="E61" s="22">
        <f>MAX(E24:E56)</f>
        <v>0.75902027598091615</v>
      </c>
      <c r="F61" s="22">
        <f>MAX(F24:F56)</f>
        <v>0.75902027598091615</v>
      </c>
      <c r="G61" s="20" t="s">
        <v>99</v>
      </c>
      <c r="H61" s="22">
        <f>MAX(H24:H56)</f>
        <v>96.200090850475405</v>
      </c>
      <c r="I61" s="22">
        <f>MAX(I24:I56)</f>
        <v>1</v>
      </c>
      <c r="J61" s="20" t="s">
        <v>99</v>
      </c>
      <c r="K61" s="22">
        <f>MAX(K24:K56)</f>
        <v>0.71811292179797248</v>
      </c>
      <c r="L61" s="20" t="s">
        <v>99</v>
      </c>
      <c r="M61" s="9"/>
      <c r="N61" s="9"/>
      <c r="O61" s="9"/>
      <c r="P61" s="9"/>
      <c r="Q61" s="9"/>
      <c r="R61" s="9"/>
      <c r="S61" s="9"/>
      <c r="T61" s="9"/>
      <c r="U61" s="9"/>
    </row>
    <row r="62" spans="1:21" customFormat="1" ht="13.15" customHeight="1" x14ac:dyDescent="0.35">
      <c r="A62" s="47" t="s">
        <v>103</v>
      </c>
      <c r="B62" s="47"/>
      <c r="C62" s="22">
        <f>MIN(C24:C56)</f>
        <v>0.282881687694232</v>
      </c>
      <c r="D62" s="22">
        <f>MIN(D24:D56)</f>
        <v>1.0035283968976101</v>
      </c>
      <c r="E62" s="22">
        <f>MIN(E24:E56)</f>
        <v>-0.71811292179797248</v>
      </c>
      <c r="F62" s="22">
        <f>MIN(F24:F56)</f>
        <v>8.0914379193332085E-3</v>
      </c>
      <c r="G62" s="20" t="s">
        <v>99</v>
      </c>
      <c r="H62" s="22">
        <f>MIN(H24:H56)</f>
        <v>0.65545347697812906</v>
      </c>
      <c r="I62" s="22">
        <f>MIN(I24:I56)</f>
        <v>6.8134392720782958E-3</v>
      </c>
      <c r="J62" s="20" t="s">
        <v>99</v>
      </c>
      <c r="K62" s="22">
        <f>MIN(K24:K56)</f>
        <v>2.1239024200043986E-4</v>
      </c>
      <c r="L62" s="20" t="s">
        <v>99</v>
      </c>
      <c r="M62" s="9"/>
      <c r="N62" s="9"/>
      <c r="O62" s="9"/>
      <c r="P62" s="9"/>
      <c r="Q62" s="9"/>
      <c r="R62" s="9"/>
      <c r="S62" s="9"/>
      <c r="T62" s="9"/>
      <c r="U62" s="9"/>
    </row>
    <row r="63" spans="1:21" ht="17.5" x14ac:dyDescent="0.35">
      <c r="A63" s="37" t="s">
        <v>104</v>
      </c>
      <c r="B63" s="37"/>
      <c r="C63" s="37"/>
      <c r="D63" s="37"/>
      <c r="E63" s="37"/>
      <c r="F63" s="37"/>
      <c r="G63" s="37"/>
      <c r="H63" s="37"/>
      <c r="I63" s="37"/>
      <c r="J63" s="37"/>
      <c r="K63" s="37"/>
      <c r="L63" s="37"/>
    </row>
    <row r="64" spans="1:21" ht="43.9" customHeight="1" x14ac:dyDescent="0.35">
      <c r="A64" s="41"/>
      <c r="B64" s="41"/>
      <c r="C64" s="41"/>
      <c r="D64" s="41"/>
      <c r="E64" s="41"/>
      <c r="F64" s="41"/>
      <c r="G64" s="41"/>
      <c r="H64" s="41"/>
      <c r="I64" s="41"/>
      <c r="J64" s="41"/>
      <c r="K64" s="41"/>
      <c r="L64" s="41"/>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FBA2A-DBDC-4A12-803C-C48DA23B1BE9}">
  <sheetPr>
    <tabColor rgb="FF00B050"/>
  </sheetPr>
  <dimension ref="A1:Y64"/>
  <sheetViews>
    <sheetView zoomScale="80" zoomScaleNormal="80" workbookViewId="0"/>
  </sheetViews>
  <sheetFormatPr baseColWidth="10" defaultColWidth="10.58203125" defaultRowHeight="14" x14ac:dyDescent="0.35"/>
  <cols>
    <col min="1" max="1" width="16.082031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11</v>
      </c>
      <c r="I15" s="36"/>
      <c r="J15" s="36"/>
      <c r="K15" s="36"/>
      <c r="L15" s="36"/>
    </row>
    <row r="16" spans="1:12" s="4" customFormat="1" ht="43.9" customHeight="1" x14ac:dyDescent="0.35">
      <c r="A16" s="3" t="s">
        <v>5</v>
      </c>
      <c r="B16" s="36" t="s">
        <v>19</v>
      </c>
      <c r="C16" s="36"/>
      <c r="D16" s="36"/>
      <c r="E16" s="36"/>
      <c r="F16" s="36"/>
      <c r="G16" s="36"/>
      <c r="H16" s="36"/>
      <c r="I16" s="36"/>
      <c r="J16" s="36"/>
      <c r="K16" s="36"/>
      <c r="L16" s="36"/>
    </row>
    <row r="17" spans="1:14" s="4" customFormat="1" ht="43.9" customHeight="1" x14ac:dyDescent="0.35">
      <c r="A17" s="3" t="s">
        <v>41</v>
      </c>
      <c r="B17" s="36" t="s">
        <v>109</v>
      </c>
      <c r="C17" s="36"/>
      <c r="D17" s="36"/>
      <c r="E17" s="36"/>
      <c r="F17" s="36"/>
      <c r="G17" s="36"/>
      <c r="H17" s="36"/>
      <c r="I17" s="36"/>
      <c r="J17" s="36"/>
      <c r="K17" s="36"/>
      <c r="L17" s="36"/>
    </row>
    <row r="18" spans="1:14" s="4" customFormat="1" ht="43.9" customHeight="1" x14ac:dyDescent="0.35">
      <c r="A18" s="3" t="s">
        <v>43</v>
      </c>
      <c r="B18" s="36" t="s">
        <v>110</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158</v>
      </c>
      <c r="C20" s="36"/>
      <c r="D20" s="36"/>
      <c r="E20" s="36"/>
      <c r="F20" s="36"/>
      <c r="G20" s="36"/>
      <c r="H20" s="36"/>
      <c r="I20" s="36"/>
      <c r="J20" s="36"/>
      <c r="K20" s="36"/>
      <c r="L20" s="36"/>
    </row>
    <row r="21" spans="1:14" s="11" customFormat="1" ht="43.9" customHeight="1" x14ac:dyDescent="0.35">
      <c r="A21" s="10" t="s">
        <v>47</v>
      </c>
      <c r="B21" s="36" t="s">
        <v>107</v>
      </c>
      <c r="C21" s="36"/>
      <c r="D21" s="36"/>
      <c r="E21" s="21" t="s">
        <v>48</v>
      </c>
      <c r="F21" s="42" t="s">
        <v>111</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8.0577002507594517E-2</v>
      </c>
      <c r="D24" s="19">
        <v>7.5892375537352036E-2</v>
      </c>
      <c r="E24" s="14">
        <f>(C24-D24)/D24</f>
        <v>6.1727241202732451E-2</v>
      </c>
      <c r="F24" s="14">
        <f>ABS(E24)</f>
        <v>6.1727241202732451E-2</v>
      </c>
      <c r="G24" s="5">
        <f>RANK(F24,$F$24:$F$56,1)</f>
        <v>11</v>
      </c>
      <c r="H24" s="19">
        <v>7.8311761297229637E-2</v>
      </c>
      <c r="I24" s="14">
        <f>H24/MAX($H$24:$H$56)</f>
        <v>0.22258529514308947</v>
      </c>
      <c r="J24" s="5">
        <f>RANK(I24,$I$24:$I$56,1)</f>
        <v>10</v>
      </c>
      <c r="K24" s="19">
        <f>I24*F24</f>
        <v>1.3739576201478875E-2</v>
      </c>
      <c r="L24" s="5">
        <f>RANK(K24,$K$24:$K$56,1)</f>
        <v>9</v>
      </c>
      <c r="M24" s="9">
        <f>IF(E24&gt;0,1,-1)</f>
        <v>1</v>
      </c>
      <c r="N24" s="9">
        <f>K24*M24</f>
        <v>1.3739576201478875E-2</v>
      </c>
    </row>
    <row r="25" spans="1:14" x14ac:dyDescent="0.35">
      <c r="A25" s="5">
        <v>8</v>
      </c>
      <c r="B25" s="5" t="s">
        <v>65</v>
      </c>
      <c r="C25" s="19">
        <v>4.0643621472527536E-2</v>
      </c>
      <c r="D25" s="19">
        <v>3.556595399156838E-2</v>
      </c>
      <c r="E25" s="14">
        <f t="shared" ref="E25:E55" si="0">(C25-D25)/D25</f>
        <v>0.14276764464585762</v>
      </c>
      <c r="F25" s="14">
        <f t="shared" ref="F25:F55" si="1">ABS(E25)</f>
        <v>0.14276764464585762</v>
      </c>
      <c r="G25" s="5">
        <f t="shared" ref="G25:G55" si="2">RANK(F25,$F$24:$F$56,1)</f>
        <v>22</v>
      </c>
      <c r="H25" s="19">
        <v>3.8168097693711059E-2</v>
      </c>
      <c r="I25" s="14">
        <f t="shared" ref="I25:I56" si="3">H25/MAX($H$24:$H$56)</f>
        <v>0.10848507490413821</v>
      </c>
      <c r="J25" s="5">
        <f t="shared" ref="J25:J56" si="4">RANK(I25,$I$24:$I$56,1)</f>
        <v>2</v>
      </c>
      <c r="K25" s="19">
        <f t="shared" ref="K25:K56" si="5">I25*F25</f>
        <v>1.548815862329325E-2</v>
      </c>
      <c r="L25" s="5">
        <f t="shared" ref="L25:L56" si="6">RANK(K25,$K$24:$K$56,1)</f>
        <v>12</v>
      </c>
      <c r="M25" s="9">
        <f t="shared" ref="M25:M56" si="7">IF(E25&gt;0,1,-1)</f>
        <v>1</v>
      </c>
      <c r="N25" s="9">
        <f t="shared" ref="N25:N56" si="8">K25*M25</f>
        <v>1.548815862329325E-2</v>
      </c>
    </row>
    <row r="26" spans="1:14" x14ac:dyDescent="0.35">
      <c r="A26" s="5">
        <v>11</v>
      </c>
      <c r="B26" s="5" t="s">
        <v>66</v>
      </c>
      <c r="C26" s="19">
        <v>0.15440840988588581</v>
      </c>
      <c r="D26" s="19">
        <v>0.13052430339078891</v>
      </c>
      <c r="E26" s="14">
        <f t="shared" si="0"/>
        <v>0.182985895152323</v>
      </c>
      <c r="F26" s="14">
        <f t="shared" si="1"/>
        <v>0.182985895152323</v>
      </c>
      <c r="G26" s="5">
        <f t="shared" si="2"/>
        <v>30</v>
      </c>
      <c r="H26" s="19">
        <v>0.14297105029070017</v>
      </c>
      <c r="I26" s="14">
        <f t="shared" si="3"/>
        <v>0.40636620730682976</v>
      </c>
      <c r="J26" s="5">
        <f t="shared" si="4"/>
        <v>23</v>
      </c>
      <c r="K26" s="19">
        <f t="shared" si="5"/>
        <v>7.4359284203694698E-2</v>
      </c>
      <c r="L26" s="5">
        <f t="shared" si="6"/>
        <v>28</v>
      </c>
      <c r="M26" s="9">
        <f t="shared" si="7"/>
        <v>1</v>
      </c>
      <c r="N26" s="9">
        <f t="shared" si="8"/>
        <v>7.4359284203694698E-2</v>
      </c>
    </row>
    <row r="27" spans="1:14" x14ac:dyDescent="0.35">
      <c r="A27" s="5">
        <v>13</v>
      </c>
      <c r="B27" s="5" t="s">
        <v>67</v>
      </c>
      <c r="C27" s="19">
        <v>4.7831119780593435E-2</v>
      </c>
      <c r="D27" s="19">
        <v>4.3212521927672359E-2</v>
      </c>
      <c r="E27" s="14">
        <f t="shared" si="0"/>
        <v>0.10688100686767431</v>
      </c>
      <c r="F27" s="14">
        <f t="shared" si="1"/>
        <v>0.10688100686767431</v>
      </c>
      <c r="G27" s="5">
        <f t="shared" si="2"/>
        <v>18</v>
      </c>
      <c r="H27" s="19">
        <v>4.5541357425846543E-2</v>
      </c>
      <c r="I27" s="14">
        <f t="shared" si="3"/>
        <v>0.12944206995134439</v>
      </c>
      <c r="J27" s="5">
        <f t="shared" si="4"/>
        <v>4</v>
      </c>
      <c r="K27" s="19">
        <f t="shared" si="5"/>
        <v>1.3834898767435617E-2</v>
      </c>
      <c r="L27" s="5">
        <f t="shared" si="6"/>
        <v>10</v>
      </c>
      <c r="M27" s="9">
        <f t="shared" si="7"/>
        <v>1</v>
      </c>
      <c r="N27" s="9">
        <f t="shared" si="8"/>
        <v>1.3834898767435617E-2</v>
      </c>
    </row>
    <row r="28" spans="1:14" x14ac:dyDescent="0.35">
      <c r="A28" s="5">
        <v>15</v>
      </c>
      <c r="B28" s="5" t="s">
        <v>68</v>
      </c>
      <c r="C28" s="19">
        <v>0.173629091269524</v>
      </c>
      <c r="D28" s="19">
        <v>0.17203620725708335</v>
      </c>
      <c r="E28" s="14">
        <f t="shared" si="0"/>
        <v>9.2590044725893803E-3</v>
      </c>
      <c r="F28" s="14">
        <f t="shared" si="1"/>
        <v>9.2590044725893803E-3</v>
      </c>
      <c r="G28" s="5">
        <f t="shared" si="2"/>
        <v>1</v>
      </c>
      <c r="H28" s="19">
        <v>0.17284450236345109</v>
      </c>
      <c r="I28" s="14">
        <f t="shared" si="3"/>
        <v>0.49127543468735901</v>
      </c>
      <c r="J28" s="5">
        <f t="shared" si="4"/>
        <v>25</v>
      </c>
      <c r="K28" s="19">
        <f t="shared" si="5"/>
        <v>4.5487214470435492E-3</v>
      </c>
      <c r="L28" s="5">
        <f t="shared" si="6"/>
        <v>3</v>
      </c>
      <c r="M28" s="9">
        <f t="shared" si="7"/>
        <v>1</v>
      </c>
      <c r="N28" s="9">
        <f t="shared" si="8"/>
        <v>4.5487214470435492E-3</v>
      </c>
    </row>
    <row r="29" spans="1:14" x14ac:dyDescent="0.35">
      <c r="A29" s="5">
        <v>17</v>
      </c>
      <c r="B29" s="5" t="s">
        <v>69</v>
      </c>
      <c r="C29" s="19">
        <v>0.15238432733055801</v>
      </c>
      <c r="D29" s="19">
        <v>0.12949930008655258</v>
      </c>
      <c r="E29" s="14">
        <f t="shared" si="0"/>
        <v>0.17671931221798046</v>
      </c>
      <c r="F29" s="14">
        <f t="shared" si="1"/>
        <v>0.17671931221798046</v>
      </c>
      <c r="G29" s="5">
        <f t="shared" si="2"/>
        <v>28</v>
      </c>
      <c r="H29" s="19">
        <v>0.14132559583311752</v>
      </c>
      <c r="I29" s="14">
        <f t="shared" si="3"/>
        <v>0.40168933680847074</v>
      </c>
      <c r="J29" s="5">
        <f t="shared" si="4"/>
        <v>22</v>
      </c>
      <c r="K29" s="19">
        <f t="shared" si="5"/>
        <v>7.0986263326089649E-2</v>
      </c>
      <c r="L29" s="5">
        <f t="shared" si="6"/>
        <v>27</v>
      </c>
      <c r="M29" s="9">
        <f t="shared" si="7"/>
        <v>1</v>
      </c>
      <c r="N29" s="9">
        <f t="shared" si="8"/>
        <v>7.0986263326089649E-2</v>
      </c>
    </row>
    <row r="30" spans="1:14" x14ac:dyDescent="0.35">
      <c r="A30" s="5">
        <v>18</v>
      </c>
      <c r="B30" s="5" t="s">
        <v>70</v>
      </c>
      <c r="C30" s="19">
        <v>0.13189426171630311</v>
      </c>
      <c r="D30" s="19">
        <v>0.1235081136400956</v>
      </c>
      <c r="E30" s="14">
        <f t="shared" si="0"/>
        <v>6.7899572174220574E-2</v>
      </c>
      <c r="F30" s="14">
        <f t="shared" si="1"/>
        <v>6.7899572174220574E-2</v>
      </c>
      <c r="G30" s="5">
        <f t="shared" si="2"/>
        <v>13</v>
      </c>
      <c r="H30" s="19">
        <v>0.12767724308437778</v>
      </c>
      <c r="I30" s="14">
        <f t="shared" si="3"/>
        <v>0.36289666282857008</v>
      </c>
      <c r="J30" s="5">
        <f t="shared" si="4"/>
        <v>17</v>
      </c>
      <c r="K30" s="19">
        <f t="shared" si="5"/>
        <v>2.4640528149512283E-2</v>
      </c>
      <c r="L30" s="5">
        <f t="shared" si="6"/>
        <v>15</v>
      </c>
      <c r="M30" s="9">
        <f t="shared" si="7"/>
        <v>1</v>
      </c>
      <c r="N30" s="9">
        <f t="shared" si="8"/>
        <v>2.4640528149512283E-2</v>
      </c>
    </row>
    <row r="31" spans="1:14" x14ac:dyDescent="0.35">
      <c r="A31" s="5">
        <v>19</v>
      </c>
      <c r="B31" s="5" t="s">
        <v>71</v>
      </c>
      <c r="C31" s="19">
        <v>0.14624310898879614</v>
      </c>
      <c r="D31" s="19">
        <v>0.12497990773800119</v>
      </c>
      <c r="E31" s="14">
        <f t="shared" si="0"/>
        <v>0.17013295685390953</v>
      </c>
      <c r="F31" s="14">
        <f t="shared" si="1"/>
        <v>0.17013295685390953</v>
      </c>
      <c r="G31" s="5">
        <f t="shared" si="2"/>
        <v>27</v>
      </c>
      <c r="H31" s="19">
        <v>0.13574275958361798</v>
      </c>
      <c r="I31" s="14">
        <f t="shared" si="3"/>
        <v>0.38582125730488342</v>
      </c>
      <c r="J31" s="5">
        <f t="shared" si="4"/>
        <v>20</v>
      </c>
      <c r="K31" s="19">
        <f t="shared" si="5"/>
        <v>6.5640911322372861E-2</v>
      </c>
      <c r="L31" s="5">
        <f t="shared" si="6"/>
        <v>26</v>
      </c>
      <c r="M31" s="9">
        <f t="shared" si="7"/>
        <v>1</v>
      </c>
      <c r="N31" s="9">
        <f t="shared" si="8"/>
        <v>6.5640911322372861E-2</v>
      </c>
    </row>
    <row r="32" spans="1:14" x14ac:dyDescent="0.35">
      <c r="A32" s="5">
        <v>20</v>
      </c>
      <c r="B32" s="5" t="s">
        <v>72</v>
      </c>
      <c r="C32" s="19">
        <v>8.8797350618347051E-2</v>
      </c>
      <c r="D32" s="19">
        <v>8.2750613013660837E-2</v>
      </c>
      <c r="E32" s="14">
        <f t="shared" si="0"/>
        <v>7.3071816443075685E-2</v>
      </c>
      <c r="F32" s="14">
        <f t="shared" si="1"/>
        <v>7.3071816443075685E-2</v>
      </c>
      <c r="G32" s="5">
        <f t="shared" si="2"/>
        <v>14</v>
      </c>
      <c r="H32" s="19">
        <v>8.5812451759985697E-2</v>
      </c>
      <c r="I32" s="14">
        <f t="shared" si="3"/>
        <v>0.24390448619145344</v>
      </c>
      <c r="J32" s="5">
        <f t="shared" si="4"/>
        <v>11</v>
      </c>
      <c r="K32" s="19">
        <f t="shared" si="5"/>
        <v>1.7822543844624575E-2</v>
      </c>
      <c r="L32" s="5">
        <f t="shared" si="6"/>
        <v>14</v>
      </c>
      <c r="M32" s="9">
        <f t="shared" si="7"/>
        <v>1</v>
      </c>
      <c r="N32" s="9">
        <f t="shared" si="8"/>
        <v>1.7822543844624575E-2</v>
      </c>
    </row>
    <row r="33" spans="1:14" x14ac:dyDescent="0.35">
      <c r="A33" s="5">
        <v>23</v>
      </c>
      <c r="B33" s="5" t="s">
        <v>73</v>
      </c>
      <c r="C33" s="19">
        <v>6.7381284032368316E-2</v>
      </c>
      <c r="D33" s="19">
        <v>5.6992840169858082E-2</v>
      </c>
      <c r="E33" s="14">
        <f t="shared" si="0"/>
        <v>0.18227629701466241</v>
      </c>
      <c r="F33" s="14">
        <f t="shared" si="1"/>
        <v>0.18227629701466241</v>
      </c>
      <c r="G33" s="5">
        <f t="shared" si="2"/>
        <v>29</v>
      </c>
      <c r="H33" s="19">
        <v>6.2219594042256576E-2</v>
      </c>
      <c r="I33" s="14">
        <f t="shared" si="3"/>
        <v>0.17684657418206762</v>
      </c>
      <c r="J33" s="5">
        <f t="shared" si="4"/>
        <v>7</v>
      </c>
      <c r="K33" s="19">
        <f t="shared" si="5"/>
        <v>3.2234938681636086E-2</v>
      </c>
      <c r="L33" s="5">
        <f t="shared" si="6"/>
        <v>21</v>
      </c>
      <c r="M33" s="9">
        <f t="shared" si="7"/>
        <v>1</v>
      </c>
      <c r="N33" s="9">
        <f t="shared" si="8"/>
        <v>3.2234938681636086E-2</v>
      </c>
    </row>
    <row r="34" spans="1:14" x14ac:dyDescent="0.35">
      <c r="A34" s="5">
        <v>25</v>
      </c>
      <c r="B34" s="5" t="s">
        <v>74</v>
      </c>
      <c r="C34" s="19">
        <v>0.14494939457871209</v>
      </c>
      <c r="D34" s="19">
        <v>0.11984420898239592</v>
      </c>
      <c r="E34" s="14">
        <f t="shared" si="0"/>
        <v>0.20948184154650226</v>
      </c>
      <c r="F34" s="14">
        <f t="shared" si="1"/>
        <v>0.20948184154650226</v>
      </c>
      <c r="G34" s="5">
        <f t="shared" si="2"/>
        <v>31</v>
      </c>
      <c r="H34" s="19">
        <v>0.13254370259981155</v>
      </c>
      <c r="I34" s="14">
        <f t="shared" si="3"/>
        <v>0.37672858678994625</v>
      </c>
      <c r="J34" s="5">
        <f t="shared" si="4"/>
        <v>19</v>
      </c>
      <c r="K34" s="19">
        <f t="shared" si="5"/>
        <v>7.8917798123969249E-2</v>
      </c>
      <c r="L34" s="5">
        <f t="shared" si="6"/>
        <v>30</v>
      </c>
      <c r="M34" s="9">
        <f t="shared" si="7"/>
        <v>1</v>
      </c>
      <c r="N34" s="9">
        <f t="shared" si="8"/>
        <v>7.8917798123969249E-2</v>
      </c>
    </row>
    <row r="35" spans="1:14" x14ac:dyDescent="0.35">
      <c r="A35" s="5">
        <v>27</v>
      </c>
      <c r="B35" s="5" t="s">
        <v>75</v>
      </c>
      <c r="C35" s="19">
        <v>0.28687701249971381</v>
      </c>
      <c r="D35" s="19">
        <v>0.27818510796636886</v>
      </c>
      <c r="E35" s="14">
        <f t="shared" si="0"/>
        <v>3.1245038948654859E-2</v>
      </c>
      <c r="F35" s="14">
        <f t="shared" si="1"/>
        <v>3.1245038948654859E-2</v>
      </c>
      <c r="G35" s="5">
        <f t="shared" si="2"/>
        <v>6</v>
      </c>
      <c r="H35" s="19">
        <v>0.28259379125962281</v>
      </c>
      <c r="I35" s="14">
        <f t="shared" si="3"/>
        <v>0.80321552460540768</v>
      </c>
      <c r="J35" s="5">
        <f t="shared" si="4"/>
        <v>31</v>
      </c>
      <c r="K35" s="19">
        <f t="shared" si="5"/>
        <v>2.5096500350460207E-2</v>
      </c>
      <c r="L35" s="5">
        <f t="shared" si="6"/>
        <v>16</v>
      </c>
      <c r="M35" s="9">
        <f t="shared" si="7"/>
        <v>1</v>
      </c>
      <c r="N35" s="9">
        <f t="shared" si="8"/>
        <v>2.5096500350460207E-2</v>
      </c>
    </row>
    <row r="36" spans="1:14" x14ac:dyDescent="0.35">
      <c r="A36" s="5">
        <v>41</v>
      </c>
      <c r="B36" s="5" t="s">
        <v>76</v>
      </c>
      <c r="C36" s="19">
        <v>0.12926042356731954</v>
      </c>
      <c r="D36" s="19">
        <v>0.13347160854101009</v>
      </c>
      <c r="E36" s="14">
        <f t="shared" si="0"/>
        <v>-3.1551166721697485E-2</v>
      </c>
      <c r="F36" s="14">
        <f t="shared" si="1"/>
        <v>3.1551166721697485E-2</v>
      </c>
      <c r="G36" s="5">
        <f t="shared" si="2"/>
        <v>7</v>
      </c>
      <c r="H36" s="19">
        <v>0.13135805837720932</v>
      </c>
      <c r="I36" s="14">
        <f t="shared" si="3"/>
        <v>0.3733586336072951</v>
      </c>
      <c r="J36" s="5">
        <f t="shared" si="4"/>
        <v>18</v>
      </c>
      <c r="K36" s="19">
        <f t="shared" si="5"/>
        <v>1.1779900495928933E-2</v>
      </c>
      <c r="L36" s="5">
        <f t="shared" si="6"/>
        <v>7</v>
      </c>
      <c r="M36" s="9">
        <f t="shared" si="7"/>
        <v>-1</v>
      </c>
      <c r="N36" s="9">
        <f t="shared" si="8"/>
        <v>-1.1779900495928933E-2</v>
      </c>
    </row>
    <row r="37" spans="1:14" x14ac:dyDescent="0.35">
      <c r="A37" s="5">
        <v>44</v>
      </c>
      <c r="B37" s="5" t="s">
        <v>77</v>
      </c>
      <c r="C37" s="19">
        <v>6.5236076333823653E-2</v>
      </c>
      <c r="D37" s="19">
        <v>5.9275022080939155E-2</v>
      </c>
      <c r="E37" s="14">
        <f t="shared" si="0"/>
        <v>0.10056604019049994</v>
      </c>
      <c r="F37" s="14">
        <f t="shared" si="1"/>
        <v>0.10056604019049994</v>
      </c>
      <c r="G37" s="5">
        <f t="shared" si="2"/>
        <v>17</v>
      </c>
      <c r="H37" s="19">
        <v>6.2321094429781183E-2</v>
      </c>
      <c r="I37" s="14">
        <f t="shared" si="3"/>
        <v>0.17713506844321125</v>
      </c>
      <c r="J37" s="5">
        <f t="shared" si="4"/>
        <v>8</v>
      </c>
      <c r="K37" s="19">
        <f t="shared" si="5"/>
        <v>1.7813772412206941E-2</v>
      </c>
      <c r="L37" s="5">
        <f t="shared" si="6"/>
        <v>13</v>
      </c>
      <c r="M37" s="9">
        <f t="shared" si="7"/>
        <v>1</v>
      </c>
      <c r="N37" s="9">
        <f t="shared" si="8"/>
        <v>1.7813772412206941E-2</v>
      </c>
    </row>
    <row r="38" spans="1:14" x14ac:dyDescent="0.35">
      <c r="A38" s="5">
        <v>47</v>
      </c>
      <c r="B38" s="5" t="s">
        <v>78</v>
      </c>
      <c r="C38" s="19">
        <v>6.6926268880782569E-2</v>
      </c>
      <c r="D38" s="19">
        <v>4.9736578858572099E-2</v>
      </c>
      <c r="E38" s="14">
        <f t="shared" si="0"/>
        <v>0.3456146445273211</v>
      </c>
      <c r="F38" s="14">
        <f t="shared" si="1"/>
        <v>0.3456146445273211</v>
      </c>
      <c r="G38" s="5">
        <f t="shared" si="2"/>
        <v>33</v>
      </c>
      <c r="H38" s="19">
        <v>5.8334661968389281E-2</v>
      </c>
      <c r="I38" s="14">
        <f t="shared" si="3"/>
        <v>0.16580444286043181</v>
      </c>
      <c r="J38" s="5">
        <f t="shared" si="4"/>
        <v>5</v>
      </c>
      <c r="K38" s="19">
        <f t="shared" si="5"/>
        <v>5.7304443580258664E-2</v>
      </c>
      <c r="L38" s="5">
        <f t="shared" si="6"/>
        <v>25</v>
      </c>
      <c r="M38" s="9">
        <f t="shared" si="7"/>
        <v>1</v>
      </c>
      <c r="N38" s="9">
        <f t="shared" si="8"/>
        <v>5.7304443580258664E-2</v>
      </c>
    </row>
    <row r="39" spans="1:14" x14ac:dyDescent="0.35">
      <c r="A39" s="5">
        <v>50</v>
      </c>
      <c r="B39" s="5" t="s">
        <v>79</v>
      </c>
      <c r="C39" s="19">
        <v>0.18570542880005514</v>
      </c>
      <c r="D39" s="19">
        <v>0.16888141084143088</v>
      </c>
      <c r="E39" s="14">
        <f t="shared" si="0"/>
        <v>9.9620306786878776E-2</v>
      </c>
      <c r="F39" s="14">
        <f t="shared" si="1"/>
        <v>9.9620306786878776E-2</v>
      </c>
      <c r="G39" s="5">
        <f t="shared" si="2"/>
        <v>16</v>
      </c>
      <c r="H39" s="19">
        <v>0.17725619737398288</v>
      </c>
      <c r="I39" s="14">
        <f t="shared" si="3"/>
        <v>0.50381478279719716</v>
      </c>
      <c r="J39" s="5">
        <f t="shared" si="4"/>
        <v>27</v>
      </c>
      <c r="K39" s="19">
        <f t="shared" si="5"/>
        <v>5.0190183226021479E-2</v>
      </c>
      <c r="L39" s="5">
        <f t="shared" si="6"/>
        <v>23</v>
      </c>
      <c r="M39" s="9">
        <f t="shared" si="7"/>
        <v>1</v>
      </c>
      <c r="N39" s="9">
        <f t="shared" si="8"/>
        <v>5.0190183226021479E-2</v>
      </c>
    </row>
    <row r="40" spans="1:14" x14ac:dyDescent="0.35">
      <c r="A40" s="5">
        <v>52</v>
      </c>
      <c r="B40" s="5" t="s">
        <v>80</v>
      </c>
      <c r="C40" s="19">
        <v>0.35721262793286346</v>
      </c>
      <c r="D40" s="19">
        <v>0.34615323299514317</v>
      </c>
      <c r="E40" s="14">
        <f t="shared" si="0"/>
        <v>3.1949419746934625E-2</v>
      </c>
      <c r="F40" s="14">
        <f t="shared" si="1"/>
        <v>3.1949419746934625E-2</v>
      </c>
      <c r="G40" s="5">
        <f t="shared" si="2"/>
        <v>8</v>
      </c>
      <c r="H40" s="19">
        <v>0.35182809918726543</v>
      </c>
      <c r="I40" s="14">
        <f t="shared" si="3"/>
        <v>1</v>
      </c>
      <c r="J40" s="5">
        <f t="shared" si="4"/>
        <v>33</v>
      </c>
      <c r="K40" s="19">
        <f t="shared" si="5"/>
        <v>3.1949419746934625E-2</v>
      </c>
      <c r="L40" s="5">
        <f t="shared" si="6"/>
        <v>20</v>
      </c>
      <c r="M40" s="9">
        <f t="shared" si="7"/>
        <v>1</v>
      </c>
      <c r="N40" s="9">
        <f t="shared" si="8"/>
        <v>3.1949419746934625E-2</v>
      </c>
    </row>
    <row r="41" spans="1:14" ht="13.9" customHeight="1" x14ac:dyDescent="0.35">
      <c r="A41" s="5">
        <v>54</v>
      </c>
      <c r="B41" s="5" t="s">
        <v>81</v>
      </c>
      <c r="C41" s="19">
        <v>0.14947697949333544</v>
      </c>
      <c r="D41" s="19">
        <v>0.13121746520542288</v>
      </c>
      <c r="E41" s="14">
        <f t="shared" si="0"/>
        <v>0.13915460308067237</v>
      </c>
      <c r="F41" s="14">
        <f t="shared" si="1"/>
        <v>0.13915460308067237</v>
      </c>
      <c r="G41" s="5">
        <f t="shared" si="2"/>
        <v>21</v>
      </c>
      <c r="H41" s="19">
        <v>0.1404733760221461</v>
      </c>
      <c r="I41" s="14">
        <f t="shared" si="3"/>
        <v>0.39926707487731722</v>
      </c>
      <c r="J41" s="5">
        <f t="shared" si="4"/>
        <v>21</v>
      </c>
      <c r="K41" s="19">
        <f t="shared" si="5"/>
        <v>5.5559851327734174E-2</v>
      </c>
      <c r="L41" s="5">
        <f t="shared" si="6"/>
        <v>24</v>
      </c>
      <c r="M41" s="9">
        <f t="shared" si="7"/>
        <v>1</v>
      </c>
      <c r="N41" s="9">
        <f t="shared" si="8"/>
        <v>5.5559851327734174E-2</v>
      </c>
    </row>
    <row r="42" spans="1:14" x14ac:dyDescent="0.35">
      <c r="A42" s="5">
        <v>63</v>
      </c>
      <c r="B42" s="5" t="s">
        <v>82</v>
      </c>
      <c r="C42" s="19">
        <v>0.11093689811129129</v>
      </c>
      <c r="D42" s="19">
        <v>0.10166212309644657</v>
      </c>
      <c r="E42" s="14">
        <f t="shared" si="0"/>
        <v>9.1231372435983546E-2</v>
      </c>
      <c r="F42" s="14">
        <f t="shared" si="1"/>
        <v>9.1231372435983546E-2</v>
      </c>
      <c r="G42" s="5">
        <f t="shared" si="2"/>
        <v>15</v>
      </c>
      <c r="H42" s="19">
        <v>0.10647911873708556</v>
      </c>
      <c r="I42" s="14">
        <f t="shared" si="3"/>
        <v>0.30264529462841611</v>
      </c>
      <c r="J42" s="5">
        <f t="shared" si="4"/>
        <v>15</v>
      </c>
      <c r="K42" s="19">
        <f t="shared" si="5"/>
        <v>2.7610745590242999E-2</v>
      </c>
      <c r="L42" s="5">
        <f t="shared" si="6"/>
        <v>17</v>
      </c>
      <c r="M42" s="9">
        <f t="shared" si="7"/>
        <v>1</v>
      </c>
      <c r="N42" s="9">
        <f t="shared" si="8"/>
        <v>2.7610745590242999E-2</v>
      </c>
    </row>
    <row r="43" spans="1:14" x14ac:dyDescent="0.35">
      <c r="A43" s="5">
        <v>66</v>
      </c>
      <c r="B43" s="5" t="s">
        <v>83</v>
      </c>
      <c r="C43" s="19">
        <v>0.11427848082450705</v>
      </c>
      <c r="D43" s="19">
        <v>8.800026203124825E-2</v>
      </c>
      <c r="E43" s="14">
        <f t="shared" si="0"/>
        <v>0.29861523348564117</v>
      </c>
      <c r="F43" s="14">
        <f t="shared" si="1"/>
        <v>0.29861523348564117</v>
      </c>
      <c r="G43" s="5">
        <f t="shared" si="2"/>
        <v>32</v>
      </c>
      <c r="H43" s="19">
        <v>0.10177904426905379</v>
      </c>
      <c r="I43" s="14">
        <f t="shared" si="3"/>
        <v>0.28928628641136611</v>
      </c>
      <c r="J43" s="5">
        <f t="shared" si="4"/>
        <v>14</v>
      </c>
      <c r="K43" s="19">
        <f t="shared" si="5"/>
        <v>8.6385291960924163E-2</v>
      </c>
      <c r="L43" s="5">
        <f t="shared" si="6"/>
        <v>31</v>
      </c>
      <c r="M43" s="9">
        <f t="shared" si="7"/>
        <v>1</v>
      </c>
      <c r="N43" s="9">
        <f t="shared" si="8"/>
        <v>8.6385291960924163E-2</v>
      </c>
    </row>
    <row r="44" spans="1:14" x14ac:dyDescent="0.35">
      <c r="A44" s="5">
        <v>68</v>
      </c>
      <c r="B44" s="5" t="s">
        <v>84</v>
      </c>
      <c r="C44" s="19">
        <v>0.11592772381873363</v>
      </c>
      <c r="D44" s="19">
        <v>0.11156480696585216</v>
      </c>
      <c r="E44" s="14">
        <f t="shared" si="0"/>
        <v>3.9106569280551645E-2</v>
      </c>
      <c r="F44" s="14">
        <f t="shared" si="1"/>
        <v>3.9106569280551645E-2</v>
      </c>
      <c r="G44" s="5">
        <f t="shared" si="2"/>
        <v>9</v>
      </c>
      <c r="H44" s="19">
        <v>0.11379373300322734</v>
      </c>
      <c r="I44" s="14">
        <f t="shared" si="3"/>
        <v>0.32343560183536973</v>
      </c>
      <c r="J44" s="5">
        <f t="shared" si="4"/>
        <v>16</v>
      </c>
      <c r="K44" s="19">
        <f t="shared" si="5"/>
        <v>1.2648456770971803E-2</v>
      </c>
      <c r="L44" s="5">
        <f t="shared" si="6"/>
        <v>8</v>
      </c>
      <c r="M44" s="9">
        <f t="shared" si="7"/>
        <v>1</v>
      </c>
      <c r="N44" s="9">
        <f t="shared" si="8"/>
        <v>1.2648456770971803E-2</v>
      </c>
    </row>
    <row r="45" spans="1:14" x14ac:dyDescent="0.35">
      <c r="A45" s="5">
        <v>70</v>
      </c>
      <c r="B45" s="5" t="s">
        <v>85</v>
      </c>
      <c r="C45" s="19">
        <v>7.4011903149220029E-2</v>
      </c>
      <c r="D45" s="19">
        <v>6.464314360417929E-2</v>
      </c>
      <c r="E45" s="14">
        <f t="shared" si="0"/>
        <v>0.14493044463318819</v>
      </c>
      <c r="F45" s="14">
        <f t="shared" si="1"/>
        <v>0.14493044463318819</v>
      </c>
      <c r="G45" s="5">
        <f t="shared" si="2"/>
        <v>23</v>
      </c>
      <c r="H45" s="19">
        <v>6.9319191864065988E-2</v>
      </c>
      <c r="I45" s="14">
        <f t="shared" si="3"/>
        <v>0.1970257407642983</v>
      </c>
      <c r="J45" s="5">
        <f t="shared" si="4"/>
        <v>9</v>
      </c>
      <c r="K45" s="19">
        <f t="shared" si="5"/>
        <v>2.8555028213153023E-2</v>
      </c>
      <c r="L45" s="5">
        <f t="shared" si="6"/>
        <v>18</v>
      </c>
      <c r="M45" s="9">
        <f t="shared" si="7"/>
        <v>1</v>
      </c>
      <c r="N45" s="9">
        <f t="shared" si="8"/>
        <v>2.8555028213153023E-2</v>
      </c>
    </row>
    <row r="46" spans="1:14" x14ac:dyDescent="0.35">
      <c r="A46" s="5">
        <v>73</v>
      </c>
      <c r="B46" s="5" t="s">
        <v>86</v>
      </c>
      <c r="C46" s="19">
        <v>0.15299297100245818</v>
      </c>
      <c r="D46" s="19">
        <v>0.13809059985039449</v>
      </c>
      <c r="E46" s="14">
        <f t="shared" si="0"/>
        <v>0.10791734678688283</v>
      </c>
      <c r="F46" s="14">
        <f t="shared" si="1"/>
        <v>0.10791734678688283</v>
      </c>
      <c r="G46" s="5">
        <f t="shared" si="2"/>
        <v>19</v>
      </c>
      <c r="H46" s="19">
        <v>0.14562827080279619</v>
      </c>
      <c r="I46" s="14">
        <f t="shared" si="3"/>
        <v>0.41391881756801779</v>
      </c>
      <c r="J46" s="5">
        <f t="shared" si="4"/>
        <v>24</v>
      </c>
      <c r="K46" s="19">
        <f t="shared" si="5"/>
        <v>4.4669020577104264E-2</v>
      </c>
      <c r="L46" s="5">
        <f t="shared" si="6"/>
        <v>22</v>
      </c>
      <c r="M46" s="9">
        <f t="shared" si="7"/>
        <v>1</v>
      </c>
      <c r="N46" s="9">
        <f t="shared" si="8"/>
        <v>4.4669020577104264E-2</v>
      </c>
    </row>
    <row r="47" spans="1:14" x14ac:dyDescent="0.35">
      <c r="A47" s="5">
        <v>76</v>
      </c>
      <c r="B47" s="5" t="s">
        <v>87</v>
      </c>
      <c r="C47" s="19">
        <v>0.18518506979024696</v>
      </c>
      <c r="D47" s="19">
        <v>0.16032622309459549</v>
      </c>
      <c r="E47" s="14">
        <f t="shared" si="0"/>
        <v>0.15505165789993247</v>
      </c>
      <c r="F47" s="14">
        <f t="shared" si="1"/>
        <v>0.15505165789993247</v>
      </c>
      <c r="G47" s="5">
        <f t="shared" si="2"/>
        <v>25</v>
      </c>
      <c r="H47" s="19">
        <v>0.17352788812191519</v>
      </c>
      <c r="I47" s="14">
        <f t="shared" si="3"/>
        <v>0.49321782007398035</v>
      </c>
      <c r="J47" s="5">
        <f t="shared" si="4"/>
        <v>26</v>
      </c>
      <c r="K47" s="19">
        <f t="shared" si="5"/>
        <v>7.6474240708261254E-2</v>
      </c>
      <c r="L47" s="5">
        <f t="shared" si="6"/>
        <v>29</v>
      </c>
      <c r="M47" s="9">
        <f t="shared" si="7"/>
        <v>1</v>
      </c>
      <c r="N47" s="9">
        <f t="shared" si="8"/>
        <v>7.6474240708261254E-2</v>
      </c>
    </row>
    <row r="48" spans="1:14" x14ac:dyDescent="0.35">
      <c r="A48" s="5">
        <v>81</v>
      </c>
      <c r="B48" s="5" t="s">
        <v>88</v>
      </c>
      <c r="C48" s="19">
        <v>8.892194327561205E-2</v>
      </c>
      <c r="D48" s="19">
        <v>8.5533377906395883E-2</v>
      </c>
      <c r="E48" s="14">
        <f t="shared" si="0"/>
        <v>3.9616877669960263E-2</v>
      </c>
      <c r="F48" s="14">
        <f t="shared" si="1"/>
        <v>3.9616877669960263E-2</v>
      </c>
      <c r="G48" s="5">
        <f t="shared" si="2"/>
        <v>10</v>
      </c>
      <c r="H48" s="19">
        <v>8.7228203083858744E-2</v>
      </c>
      <c r="I48" s="14">
        <f t="shared" si="3"/>
        <v>0.24792847212988042</v>
      </c>
      <c r="J48" s="5">
        <f t="shared" si="4"/>
        <v>12</v>
      </c>
      <c r="K48" s="19">
        <f t="shared" si="5"/>
        <v>9.822151951269625E-3</v>
      </c>
      <c r="L48" s="5">
        <f t="shared" si="6"/>
        <v>5</v>
      </c>
      <c r="M48" s="9">
        <f t="shared" si="7"/>
        <v>1</v>
      </c>
      <c r="N48" s="9">
        <f t="shared" si="8"/>
        <v>9.822151951269625E-3</v>
      </c>
    </row>
    <row r="49" spans="1:25" x14ac:dyDescent="0.35">
      <c r="A49" s="5">
        <v>85</v>
      </c>
      <c r="B49" s="5" t="s">
        <v>89</v>
      </c>
      <c r="C49" s="19">
        <v>0.25027358929317467</v>
      </c>
      <c r="D49" s="19">
        <v>0.21705943305089087</v>
      </c>
      <c r="E49" s="14">
        <f t="shared" si="0"/>
        <v>0.15301871830880781</v>
      </c>
      <c r="F49" s="14">
        <f t="shared" si="1"/>
        <v>0.15301871830880781</v>
      </c>
      <c r="G49" s="5">
        <f t="shared" si="2"/>
        <v>24</v>
      </c>
      <c r="H49" s="19">
        <v>0.23357858470781687</v>
      </c>
      <c r="I49" s="14">
        <f t="shared" si="3"/>
        <v>0.66389974321946188</v>
      </c>
      <c r="J49" s="5">
        <f t="shared" si="4"/>
        <v>29</v>
      </c>
      <c r="K49" s="19">
        <f t="shared" si="5"/>
        <v>0.10158908779298867</v>
      </c>
      <c r="L49" s="5">
        <f t="shared" si="6"/>
        <v>32</v>
      </c>
      <c r="M49" s="9">
        <f t="shared" si="7"/>
        <v>1</v>
      </c>
      <c r="N49" s="9">
        <f t="shared" si="8"/>
        <v>0.10158908779298867</v>
      </c>
    </row>
    <row r="50" spans="1:25" x14ac:dyDescent="0.35">
      <c r="A50" s="5">
        <v>86</v>
      </c>
      <c r="B50" s="5" t="s">
        <v>90</v>
      </c>
      <c r="C50" s="19">
        <v>0.19176358837871249</v>
      </c>
      <c r="D50" s="19">
        <v>0.18959928860489234</v>
      </c>
      <c r="E50" s="14">
        <f t="shared" si="0"/>
        <v>1.1415126025764574E-2</v>
      </c>
      <c r="F50" s="14">
        <f t="shared" si="1"/>
        <v>1.1415126025764574E-2</v>
      </c>
      <c r="G50" s="5">
        <f t="shared" si="2"/>
        <v>3</v>
      </c>
      <c r="H50" s="19">
        <v>0.19068143265389315</v>
      </c>
      <c r="I50" s="14">
        <f t="shared" si="3"/>
        <v>0.54197329063361788</v>
      </c>
      <c r="J50" s="5">
        <f t="shared" si="4"/>
        <v>28</v>
      </c>
      <c r="K50" s="19">
        <f t="shared" si="5"/>
        <v>6.1866934151810788E-3</v>
      </c>
      <c r="L50" s="5">
        <f t="shared" si="6"/>
        <v>4</v>
      </c>
      <c r="M50" s="9">
        <f t="shared" si="7"/>
        <v>1</v>
      </c>
      <c r="N50" s="9">
        <f t="shared" si="8"/>
        <v>6.1866934151810788E-3</v>
      </c>
    </row>
    <row r="51" spans="1:25" ht="13.9" customHeight="1" x14ac:dyDescent="0.35">
      <c r="A51" s="5">
        <v>88</v>
      </c>
      <c r="B51" s="5" t="s">
        <v>91</v>
      </c>
      <c r="C51" s="19">
        <v>1.4819804793085048E-2</v>
      </c>
      <c r="D51" s="19">
        <v>1.4390090636334764E-2</v>
      </c>
      <c r="E51" s="14">
        <f t="shared" si="0"/>
        <v>2.9861810297793556E-2</v>
      </c>
      <c r="F51" s="14">
        <f t="shared" si="1"/>
        <v>2.9861810297793556E-2</v>
      </c>
      <c r="G51" s="5">
        <f t="shared" si="2"/>
        <v>5</v>
      </c>
      <c r="H51" s="19">
        <v>1.461273921312393E-2</v>
      </c>
      <c r="I51" s="14">
        <f t="shared" si="3"/>
        <v>4.1533746869223467E-2</v>
      </c>
      <c r="J51" s="5">
        <f t="shared" si="4"/>
        <v>1</v>
      </c>
      <c r="K51" s="19">
        <f t="shared" si="5"/>
        <v>1.2402728699653282E-3</v>
      </c>
      <c r="L51" s="5">
        <f t="shared" si="6"/>
        <v>1</v>
      </c>
      <c r="M51" s="9">
        <f t="shared" si="7"/>
        <v>1</v>
      </c>
      <c r="N51" s="9">
        <f t="shared" si="8"/>
        <v>1.2402728699653282E-3</v>
      </c>
    </row>
    <row r="52" spans="1:25" x14ac:dyDescent="0.35">
      <c r="A52" s="5">
        <v>91</v>
      </c>
      <c r="B52" s="5" t="s">
        <v>92</v>
      </c>
      <c r="C52" s="19">
        <v>4.0381413583651542E-2</v>
      </c>
      <c r="D52" s="19">
        <v>3.9942526602853287E-2</v>
      </c>
      <c r="E52" s="14">
        <f t="shared" si="0"/>
        <v>1.0987962408139268E-2</v>
      </c>
      <c r="F52" s="14">
        <f t="shared" si="1"/>
        <v>1.0987962408139268E-2</v>
      </c>
      <c r="G52" s="5">
        <f t="shared" si="2"/>
        <v>2</v>
      </c>
      <c r="H52" s="19">
        <v>4.0154805090141125E-2</v>
      </c>
      <c r="I52" s="14">
        <f t="shared" si="3"/>
        <v>0.11413188765451099</v>
      </c>
      <c r="J52" s="5">
        <f t="shared" si="4"/>
        <v>3</v>
      </c>
      <c r="K52" s="19">
        <f t="shared" si="5"/>
        <v>1.2540768911177408E-3</v>
      </c>
      <c r="L52" s="5">
        <f t="shared" si="6"/>
        <v>2</v>
      </c>
      <c r="M52" s="9">
        <f t="shared" si="7"/>
        <v>1</v>
      </c>
      <c r="N52" s="9">
        <f t="shared" si="8"/>
        <v>1.2540768911177408E-3</v>
      </c>
    </row>
    <row r="53" spans="1:25" x14ac:dyDescent="0.35">
      <c r="A53" s="5">
        <v>94</v>
      </c>
      <c r="B53" s="5" t="s">
        <v>93</v>
      </c>
      <c r="C53" s="19">
        <v>0.2751575053813724</v>
      </c>
      <c r="D53" s="19">
        <v>0.27000893233765122</v>
      </c>
      <c r="E53" s="14">
        <f t="shared" si="0"/>
        <v>1.9068158224050145E-2</v>
      </c>
      <c r="F53" s="14">
        <f t="shared" si="1"/>
        <v>1.9068158224050145E-2</v>
      </c>
      <c r="G53" s="5">
        <f t="shared" si="2"/>
        <v>4</v>
      </c>
      <c r="H53" s="19">
        <v>0.27249571140290763</v>
      </c>
      <c r="I53" s="14">
        <f t="shared" si="3"/>
        <v>0.77451378111180358</v>
      </c>
      <c r="J53" s="5">
        <f t="shared" si="4"/>
        <v>30</v>
      </c>
      <c r="K53" s="19">
        <f t="shared" si="5"/>
        <v>1.4768551324947211E-2</v>
      </c>
      <c r="L53" s="5">
        <f t="shared" si="6"/>
        <v>11</v>
      </c>
      <c r="M53" s="9">
        <f t="shared" si="7"/>
        <v>1</v>
      </c>
      <c r="N53" s="9">
        <f t="shared" si="8"/>
        <v>1.4768551324947211E-2</v>
      </c>
    </row>
    <row r="54" spans="1:25" x14ac:dyDescent="0.35">
      <c r="A54" s="5">
        <v>95</v>
      </c>
      <c r="B54" s="5" t="s">
        <v>94</v>
      </c>
      <c r="C54" s="19">
        <v>0.33236397120252187</v>
      </c>
      <c r="D54" s="19">
        <v>0.28529305167087005</v>
      </c>
      <c r="E54" s="14">
        <f t="shared" si="0"/>
        <v>0.16499146844261547</v>
      </c>
      <c r="F54" s="14">
        <f t="shared" si="1"/>
        <v>0.16499146844261547</v>
      </c>
      <c r="G54" s="5">
        <f t="shared" si="2"/>
        <v>26</v>
      </c>
      <c r="H54" s="19">
        <v>0.30770789841114532</v>
      </c>
      <c r="I54" s="14">
        <f t="shared" si="3"/>
        <v>0.874597279529295</v>
      </c>
      <c r="J54" s="5">
        <f t="shared" si="4"/>
        <v>32</v>
      </c>
      <c r="K54" s="19">
        <f t="shared" si="5"/>
        <v>0.14430108944545503</v>
      </c>
      <c r="L54" s="5">
        <f t="shared" si="6"/>
        <v>33</v>
      </c>
      <c r="M54" s="9">
        <f t="shared" si="7"/>
        <v>1</v>
      </c>
      <c r="N54" s="9">
        <f t="shared" si="8"/>
        <v>0.14430108944545503</v>
      </c>
    </row>
    <row r="55" spans="1:25" x14ac:dyDescent="0.35">
      <c r="A55" s="5">
        <v>97</v>
      </c>
      <c r="B55" s="5" t="s">
        <v>95</v>
      </c>
      <c r="C55" s="19">
        <v>8.701085997941127E-2</v>
      </c>
      <c r="D55" s="19">
        <v>9.8885065852124115E-2</v>
      </c>
      <c r="E55" s="14">
        <f t="shared" si="0"/>
        <v>-0.1200808814798173</v>
      </c>
      <c r="F55" s="14">
        <f t="shared" si="1"/>
        <v>0.1200808814798173</v>
      </c>
      <c r="G55" s="5">
        <f t="shared" si="2"/>
        <v>20</v>
      </c>
      <c r="H55" s="19">
        <v>9.3200422475270536E-2</v>
      </c>
      <c r="I55" s="14">
        <f t="shared" si="3"/>
        <v>0.26490329422398778</v>
      </c>
      <c r="J55" s="5">
        <f t="shared" si="4"/>
        <v>13</v>
      </c>
      <c r="K55" s="19">
        <f t="shared" si="5"/>
        <v>3.1809821077323844E-2</v>
      </c>
      <c r="L55" s="5">
        <f t="shared" si="6"/>
        <v>19</v>
      </c>
      <c r="M55" s="9">
        <f t="shared" si="7"/>
        <v>-1</v>
      </c>
      <c r="N55" s="9">
        <f t="shared" si="8"/>
        <v>-3.1809821077323844E-2</v>
      </c>
    </row>
    <row r="56" spans="1:25" x14ac:dyDescent="0.35">
      <c r="A56" s="5">
        <v>99</v>
      </c>
      <c r="B56" s="5" t="s">
        <v>96</v>
      </c>
      <c r="C56" s="19">
        <v>6.2354964302587489E-2</v>
      </c>
      <c r="D56" s="19">
        <v>5.8519519893201928E-2</v>
      </c>
      <c r="E56" s="14">
        <f>(C56-D56)/D56</f>
        <v>6.5541282915260471E-2</v>
      </c>
      <c r="F56" s="14">
        <f>ABS(E56)</f>
        <v>6.5541282915260471E-2</v>
      </c>
      <c r="G56" s="5">
        <f>RANK(F56,$F$24:$F$56,1)</f>
        <v>12</v>
      </c>
      <c r="H56" s="19">
        <v>6.0359753080542901E-2</v>
      </c>
      <c r="I56" s="14">
        <f t="shared" si="3"/>
        <v>0.17156035353621821</v>
      </c>
      <c r="J56" s="5">
        <f t="shared" si="4"/>
        <v>6</v>
      </c>
      <c r="K56" s="19">
        <f t="shared" si="5"/>
        <v>1.1244285668159385E-2</v>
      </c>
      <c r="L56" s="5">
        <f t="shared" si="6"/>
        <v>6</v>
      </c>
      <c r="M56" s="9">
        <f t="shared" si="7"/>
        <v>1</v>
      </c>
      <c r="N56" s="9">
        <f t="shared" si="8"/>
        <v>1.1244285668159385E-2</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0.13835801444168755</v>
      </c>
      <c r="D58" s="22">
        <f>AVERAGE(D24:D56)</f>
        <v>0.12682561264914691</v>
      </c>
      <c r="E58" s="22">
        <f>AVERAGE(E24:E56)</f>
        <v>0.10033559462077414</v>
      </c>
      <c r="F58" s="22">
        <f>AVERAGE(F24:F56)</f>
        <v>0.10952541572389625</v>
      </c>
      <c r="G58" s="20" t="s">
        <v>99</v>
      </c>
      <c r="H58" s="22">
        <f>AVERAGE(H24:H56)</f>
        <v>0.13266273307604082</v>
      </c>
      <c r="I58" s="22">
        <f>AVERAGE(I24:I56)</f>
        <v>0.37706690677207444</v>
      </c>
      <c r="J58" s="20" t="s">
        <v>99</v>
      </c>
      <c r="K58" s="22">
        <f>AVERAGE(K24:K56)</f>
        <v>3.8195954790538222E-2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8.4613878365912901E-2</v>
      </c>
      <c r="D59" s="22">
        <f>_xlfn.STDEV.S(D24:D56)</f>
        <v>7.9596718639019848E-2</v>
      </c>
      <c r="E59" s="22">
        <f>_xlfn.STDEV.S(E24:E56)</f>
        <v>9.2565266257534626E-2</v>
      </c>
      <c r="F59" s="22">
        <f>_xlfn.STDEV.S(F24:F56)</f>
        <v>8.1113963594843977E-2</v>
      </c>
      <c r="G59" s="20" t="s">
        <v>99</v>
      </c>
      <c r="H59" s="22">
        <f>_xlfn.STDEV.S(H24:H56)</f>
        <v>8.1859339436422762E-2</v>
      </c>
      <c r="I59" s="22">
        <f>_xlfn.STDEV.S(I24:I56)</f>
        <v>0.23266856634112115</v>
      </c>
      <c r="J59" s="20" t="s">
        <v>99</v>
      </c>
      <c r="K59" s="22">
        <f>_xlfn.STDEV.S(K24:K56)</f>
        <v>3.3653873837590748E-2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7.159508412121502E-3</v>
      </c>
      <c r="D60" s="22">
        <f>_xlfn.VAR.S(D24:D56)</f>
        <v>6.3356376180992886E-3</v>
      </c>
      <c r="E60" s="22">
        <f>_xlfn.VAR.S(E24:E56)</f>
        <v>8.5683285173282792E-3</v>
      </c>
      <c r="F60" s="22">
        <f>_xlfn.VAR.S(F24:F56)</f>
        <v>6.579475090065675E-3</v>
      </c>
      <c r="G60" s="20" t="s">
        <v>99</v>
      </c>
      <c r="H60" s="22">
        <f>_xlfn.VAR.S(H24:H56)</f>
        <v>6.7009514529674796E-3</v>
      </c>
      <c r="I60" s="22">
        <f>_xlfn.VAR.S(I24:I56)</f>
        <v>5.41346617632327E-2</v>
      </c>
      <c r="J60" s="20" t="s">
        <v>99</v>
      </c>
      <c r="K60" s="22">
        <f>_xlfn.VAR.S(K24:K56)</f>
        <v>1.1325832242764749E-3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0.35721262793286346</v>
      </c>
      <c r="D61" s="22">
        <f>MAX(D24:D56)</f>
        <v>0.34615323299514317</v>
      </c>
      <c r="E61" s="22">
        <f>MAX(E24:E56)</f>
        <v>0.3456146445273211</v>
      </c>
      <c r="F61" s="22">
        <f>MAX(F24:F56)</f>
        <v>0.3456146445273211</v>
      </c>
      <c r="G61" s="20" t="s">
        <v>99</v>
      </c>
      <c r="H61" s="22">
        <f>MAX(H24:H56)</f>
        <v>0.35182809918726543</v>
      </c>
      <c r="I61" s="22">
        <f>MAX(I24:I56)</f>
        <v>1</v>
      </c>
      <c r="J61" s="20" t="s">
        <v>99</v>
      </c>
      <c r="K61" s="22">
        <f>MAX(K24:K56)</f>
        <v>0.14430108944545503</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1.4819804793085048E-2</v>
      </c>
      <c r="D62" s="22">
        <f>MIN(D24:D56)</f>
        <v>1.4390090636334764E-2</v>
      </c>
      <c r="E62" s="22">
        <f>MIN(E24:E56)</f>
        <v>-0.1200808814798173</v>
      </c>
      <c r="F62" s="22">
        <f>MIN(F24:F56)</f>
        <v>9.2590044725893803E-3</v>
      </c>
      <c r="G62" s="20" t="s">
        <v>99</v>
      </c>
      <c r="H62" s="22">
        <f>MIN(H24:H56)</f>
        <v>1.461273921312393E-2</v>
      </c>
      <c r="I62" s="22">
        <f>MIN(I24:I56)</f>
        <v>4.1533746869223467E-2</v>
      </c>
      <c r="J62" s="20" t="s">
        <v>99</v>
      </c>
      <c r="K62" s="22">
        <f>MIN(K24:K56)</f>
        <v>1.2402728699653282E-3</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61:B61"/>
    <mergeCell ref="A62:B62"/>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429F3-3C47-45B9-B873-376DB941F012}">
  <sheetPr>
    <tabColor rgb="FF00B050"/>
  </sheetPr>
  <dimension ref="A1:Y64"/>
  <sheetViews>
    <sheetView zoomScale="80" zoomScaleNormal="80" workbookViewId="0"/>
  </sheetViews>
  <sheetFormatPr baseColWidth="10" defaultColWidth="10.58203125" defaultRowHeight="14" x14ac:dyDescent="0.35"/>
  <cols>
    <col min="1" max="1" width="16.082031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11</v>
      </c>
      <c r="I15" s="36"/>
      <c r="J15" s="36"/>
      <c r="K15" s="36"/>
      <c r="L15" s="36"/>
    </row>
    <row r="16" spans="1:12" s="4" customFormat="1" ht="43.9" customHeight="1" x14ac:dyDescent="0.35">
      <c r="A16" s="3" t="s">
        <v>5</v>
      </c>
      <c r="B16" s="36" t="s">
        <v>22</v>
      </c>
      <c r="C16" s="36"/>
      <c r="D16" s="36"/>
      <c r="E16" s="36"/>
      <c r="F16" s="36"/>
      <c r="G16" s="36"/>
      <c r="H16" s="36"/>
      <c r="I16" s="36"/>
      <c r="J16" s="36"/>
      <c r="K16" s="36"/>
      <c r="L16" s="36"/>
    </row>
    <row r="17" spans="1:14" s="4" customFormat="1" ht="43.9" customHeight="1" x14ac:dyDescent="0.35">
      <c r="A17" s="3" t="s">
        <v>41</v>
      </c>
      <c r="B17" s="36" t="s">
        <v>112</v>
      </c>
      <c r="C17" s="36"/>
      <c r="D17" s="36"/>
      <c r="E17" s="36"/>
      <c r="F17" s="36"/>
      <c r="G17" s="36"/>
      <c r="H17" s="36"/>
      <c r="I17" s="36"/>
      <c r="J17" s="36"/>
      <c r="K17" s="36"/>
      <c r="L17" s="36"/>
    </row>
    <row r="18" spans="1:14" s="4" customFormat="1" ht="43.9" customHeight="1" x14ac:dyDescent="0.35">
      <c r="A18" s="3" t="s">
        <v>43</v>
      </c>
      <c r="B18" s="36" t="s">
        <v>113</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159</v>
      </c>
      <c r="C20" s="36"/>
      <c r="D20" s="36"/>
      <c r="E20" s="36"/>
      <c r="F20" s="36"/>
      <c r="G20" s="36"/>
      <c r="H20" s="36"/>
      <c r="I20" s="36"/>
      <c r="J20" s="36"/>
      <c r="K20" s="36"/>
      <c r="L20" s="36"/>
    </row>
    <row r="21" spans="1:14" s="11" customFormat="1" ht="43.9" customHeight="1" x14ac:dyDescent="0.35">
      <c r="A21" s="10" t="s">
        <v>47</v>
      </c>
      <c r="B21" s="36" t="s">
        <v>146</v>
      </c>
      <c r="C21" s="36"/>
      <c r="D21" s="36"/>
      <c r="E21" s="21" t="s">
        <v>48</v>
      </c>
      <c r="F21" s="42" t="s">
        <v>114</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2.5492866945565198E-2</v>
      </c>
      <c r="D24" s="19">
        <v>2.8131099670802101E-2</v>
      </c>
      <c r="E24" s="14">
        <f>(C24-D24)/D24</f>
        <v>-9.3783490731262936E-2</v>
      </c>
      <c r="F24" s="14">
        <f>ABS(E24)</f>
        <v>9.3783490731262936E-2</v>
      </c>
      <c r="G24" s="5">
        <f>RANK(F24,$F$24:$F$56,1)</f>
        <v>10</v>
      </c>
      <c r="H24" s="19">
        <v>2.6766218182261398E-2</v>
      </c>
      <c r="I24" s="14">
        <f>H24/MAX($H$24:$H$56)</f>
        <v>9.8174734015805676E-2</v>
      </c>
      <c r="J24" s="5">
        <f>RANK(I24,$I$24:$I$56,1)</f>
        <v>8</v>
      </c>
      <c r="K24" s="19">
        <f>I24*F24</f>
        <v>9.2071692576155151E-3</v>
      </c>
      <c r="L24" s="5">
        <f>RANK(K24,$K$24:$K$56,1)</f>
        <v>9</v>
      </c>
      <c r="M24" s="9">
        <f>IF(E24&gt;0,1,-1)</f>
        <v>-1</v>
      </c>
      <c r="N24" s="9">
        <f>K24*M24</f>
        <v>-9.2071692576155151E-3</v>
      </c>
    </row>
    <row r="25" spans="1:14" x14ac:dyDescent="0.35">
      <c r="A25" s="5">
        <v>8</v>
      </c>
      <c r="B25" s="5" t="s">
        <v>65</v>
      </c>
      <c r="C25" s="19">
        <v>9.23512550367456E-2</v>
      </c>
      <c r="D25" s="19">
        <v>8.0512044773386998E-2</v>
      </c>
      <c r="E25" s="14">
        <f t="shared" ref="E25:E55" si="0">(C25-D25)/D25</f>
        <v>0.14704893282342787</v>
      </c>
      <c r="F25" s="14">
        <f t="shared" ref="F25:F55" si="1">ABS(E25)</f>
        <v>0.14704893282342787</v>
      </c>
      <c r="G25" s="5">
        <f t="shared" ref="G25:G55" si="2">RANK(F25,$F$24:$F$56,1)</f>
        <v>17</v>
      </c>
      <c r="H25" s="19">
        <v>8.6574844653984698E-2</v>
      </c>
      <c r="I25" s="14">
        <f t="shared" ref="I25:I56" si="3">H25/MAX($H$24:$H$56)</f>
        <v>0.31754438705119115</v>
      </c>
      <c r="J25" s="5">
        <f t="shared" ref="J25:J56" si="4">RANK(I25,$I$24:$I$56,1)</f>
        <v>18</v>
      </c>
      <c r="K25" s="19">
        <f t="shared" ref="K25:K56" si="5">I25*F25</f>
        <v>4.6694563239947189E-2</v>
      </c>
      <c r="L25" s="5">
        <f t="shared" ref="L25:L56" si="6">RANK(K25,$K$24:$K$56,1)</f>
        <v>22</v>
      </c>
      <c r="M25" s="9">
        <f t="shared" ref="M25:M56" si="7">IF(E25&gt;0,1,-1)</f>
        <v>1</v>
      </c>
      <c r="N25" s="9">
        <f t="shared" ref="N25:N56" si="8">K25*M25</f>
        <v>4.6694563239947189E-2</v>
      </c>
    </row>
    <row r="26" spans="1:14" x14ac:dyDescent="0.35">
      <c r="A26" s="5">
        <v>11</v>
      </c>
      <c r="B26" s="5" t="s">
        <v>66</v>
      </c>
      <c r="C26" s="19">
        <v>0.15960058388179699</v>
      </c>
      <c r="D26" s="19">
        <v>0.16168612091635501</v>
      </c>
      <c r="E26" s="14">
        <f t="shared" si="0"/>
        <v>-1.2898676910165538E-2</v>
      </c>
      <c r="F26" s="14">
        <f t="shared" si="1"/>
        <v>1.2898676910165538E-2</v>
      </c>
      <c r="G26" s="5">
        <f t="shared" si="2"/>
        <v>3</v>
      </c>
      <c r="H26" s="19">
        <v>0.160599265709061</v>
      </c>
      <c r="I26" s="14">
        <f t="shared" si="3"/>
        <v>0.5890555806860226</v>
      </c>
      <c r="J26" s="5">
        <f t="shared" si="4"/>
        <v>29</v>
      </c>
      <c r="K26" s="19">
        <f t="shared" si="5"/>
        <v>7.5980376173989525E-3</v>
      </c>
      <c r="L26" s="5">
        <f t="shared" si="6"/>
        <v>7</v>
      </c>
      <c r="M26" s="9">
        <f t="shared" si="7"/>
        <v>-1</v>
      </c>
      <c r="N26" s="9">
        <f t="shared" si="8"/>
        <v>-7.5980376173989525E-3</v>
      </c>
    </row>
    <row r="27" spans="1:14" x14ac:dyDescent="0.35">
      <c r="A27" s="5">
        <v>13</v>
      </c>
      <c r="B27" s="5" t="s">
        <v>67</v>
      </c>
      <c r="C27" s="19">
        <v>2.5089517231739199E-2</v>
      </c>
      <c r="D27" s="19">
        <v>2.6653699200457698E-2</v>
      </c>
      <c r="E27" s="14">
        <f t="shared" si="0"/>
        <v>-5.8685361343450551E-2</v>
      </c>
      <c r="F27" s="14">
        <f t="shared" si="1"/>
        <v>5.8685361343450551E-2</v>
      </c>
      <c r="G27" s="5">
        <f t="shared" si="2"/>
        <v>7</v>
      </c>
      <c r="H27" s="19">
        <v>2.5865679985652298E-2</v>
      </c>
      <c r="I27" s="14">
        <f t="shared" si="3"/>
        <v>9.4871686221711132E-2</v>
      </c>
      <c r="J27" s="5">
        <f t="shared" si="4"/>
        <v>7</v>
      </c>
      <c r="K27" s="19">
        <f t="shared" si="5"/>
        <v>5.5675791871835764E-3</v>
      </c>
      <c r="L27" s="5">
        <f t="shared" si="6"/>
        <v>5</v>
      </c>
      <c r="M27" s="9">
        <f t="shared" si="7"/>
        <v>-1</v>
      </c>
      <c r="N27" s="9">
        <f t="shared" si="8"/>
        <v>-5.5675791871835764E-3</v>
      </c>
    </row>
    <row r="28" spans="1:14" x14ac:dyDescent="0.35">
      <c r="A28" s="5">
        <v>15</v>
      </c>
      <c r="B28" s="5" t="s">
        <v>68</v>
      </c>
      <c r="C28" s="19">
        <v>0.114659615686292</v>
      </c>
      <c r="D28" s="19">
        <v>0.115135444899871</v>
      </c>
      <c r="E28" s="14">
        <f t="shared" si="0"/>
        <v>-4.132777825219763E-3</v>
      </c>
      <c r="F28" s="14">
        <f t="shared" si="1"/>
        <v>4.132777825219763E-3</v>
      </c>
      <c r="G28" s="5">
        <f t="shared" si="2"/>
        <v>1</v>
      </c>
      <c r="H28" s="19">
        <v>0.114894206059294</v>
      </c>
      <c r="I28" s="14">
        <f t="shared" si="3"/>
        <v>0.42141583256254272</v>
      </c>
      <c r="J28" s="5">
        <f t="shared" si="4"/>
        <v>19</v>
      </c>
      <c r="K28" s="19">
        <f t="shared" si="5"/>
        <v>1.741618008011001E-3</v>
      </c>
      <c r="L28" s="5">
        <f t="shared" si="6"/>
        <v>2</v>
      </c>
      <c r="M28" s="9">
        <f t="shared" si="7"/>
        <v>-1</v>
      </c>
      <c r="N28" s="9">
        <f t="shared" si="8"/>
        <v>-1.741618008011001E-3</v>
      </c>
    </row>
    <row r="29" spans="1:14" x14ac:dyDescent="0.35">
      <c r="A29" s="5">
        <v>17</v>
      </c>
      <c r="B29" s="5" t="s">
        <v>69</v>
      </c>
      <c r="C29" s="19">
        <v>0.13267662863983201</v>
      </c>
      <c r="D29" s="19">
        <v>0.117299909607483</v>
      </c>
      <c r="E29" s="14">
        <f t="shared" si="0"/>
        <v>0.13108892482358803</v>
      </c>
      <c r="F29" s="14">
        <f t="shared" si="1"/>
        <v>0.13108892482358803</v>
      </c>
      <c r="G29" s="5">
        <f t="shared" si="2"/>
        <v>15</v>
      </c>
      <c r="H29" s="19">
        <v>0.12524278803630801</v>
      </c>
      <c r="I29" s="14">
        <f t="shared" si="3"/>
        <v>0.45937297974396329</v>
      </c>
      <c r="J29" s="5">
        <f t="shared" si="4"/>
        <v>22</v>
      </c>
      <c r="K29" s="19">
        <f t="shared" si="5"/>
        <v>6.0218710007644033E-2</v>
      </c>
      <c r="L29" s="5">
        <f t="shared" si="6"/>
        <v>25</v>
      </c>
      <c r="M29" s="9">
        <f t="shared" si="7"/>
        <v>1</v>
      </c>
      <c r="N29" s="9">
        <f t="shared" si="8"/>
        <v>6.0218710007644033E-2</v>
      </c>
    </row>
    <row r="30" spans="1:14" x14ac:dyDescent="0.35">
      <c r="A30" s="5">
        <v>18</v>
      </c>
      <c r="B30" s="5" t="s">
        <v>70</v>
      </c>
      <c r="C30" s="19">
        <v>9.19625740300275E-2</v>
      </c>
      <c r="D30" s="19">
        <v>7.6260388731778594E-2</v>
      </c>
      <c r="E30" s="14">
        <f t="shared" si="0"/>
        <v>0.20590224570551685</v>
      </c>
      <c r="F30" s="14">
        <f t="shared" si="1"/>
        <v>0.20590224570551685</v>
      </c>
      <c r="G30" s="5">
        <f t="shared" si="2"/>
        <v>26</v>
      </c>
      <c r="H30" s="19">
        <v>8.4052272032053094E-2</v>
      </c>
      <c r="I30" s="14">
        <f t="shared" si="3"/>
        <v>0.30829194449440833</v>
      </c>
      <c r="J30" s="5">
        <f t="shared" si="4"/>
        <v>17</v>
      </c>
      <c r="K30" s="19">
        <f t="shared" si="5"/>
        <v>6.3478003704319233E-2</v>
      </c>
      <c r="L30" s="5">
        <f t="shared" si="6"/>
        <v>26</v>
      </c>
      <c r="M30" s="9">
        <f t="shared" si="7"/>
        <v>1</v>
      </c>
      <c r="N30" s="9">
        <f t="shared" si="8"/>
        <v>6.3478003704319233E-2</v>
      </c>
    </row>
    <row r="31" spans="1:14" x14ac:dyDescent="0.35">
      <c r="A31" s="5">
        <v>19</v>
      </c>
      <c r="B31" s="5" t="s">
        <v>71</v>
      </c>
      <c r="C31" s="19">
        <v>0.14446279848736099</v>
      </c>
      <c r="D31" s="19">
        <v>0.14696326628883699</v>
      </c>
      <c r="E31" s="14">
        <f t="shared" si="0"/>
        <v>-1.7014236717913318E-2</v>
      </c>
      <c r="F31" s="14">
        <f t="shared" si="1"/>
        <v>1.7014236717913318E-2</v>
      </c>
      <c r="G31" s="5">
        <f t="shared" si="2"/>
        <v>4</v>
      </c>
      <c r="H31" s="19">
        <v>0.145698242254856</v>
      </c>
      <c r="I31" s="14">
        <f t="shared" si="3"/>
        <v>0.53440071669969524</v>
      </c>
      <c r="J31" s="5">
        <f t="shared" si="4"/>
        <v>26</v>
      </c>
      <c r="K31" s="19">
        <f t="shared" si="5"/>
        <v>9.0924202961511474E-3</v>
      </c>
      <c r="L31" s="5">
        <f t="shared" si="6"/>
        <v>8</v>
      </c>
      <c r="M31" s="9">
        <f t="shared" si="7"/>
        <v>-1</v>
      </c>
      <c r="N31" s="9">
        <f t="shared" si="8"/>
        <v>-9.0924202961511474E-3</v>
      </c>
    </row>
    <row r="32" spans="1:14" x14ac:dyDescent="0.35">
      <c r="A32" s="5">
        <v>20</v>
      </c>
      <c r="B32" s="5" t="s">
        <v>72</v>
      </c>
      <c r="C32" s="19">
        <v>2.0117299342557599E-2</v>
      </c>
      <c r="D32" s="19">
        <v>1.7313824565134299E-2</v>
      </c>
      <c r="E32" s="14">
        <f t="shared" si="0"/>
        <v>0.1619211726950725</v>
      </c>
      <c r="F32" s="14">
        <f t="shared" si="1"/>
        <v>0.1619211726950725</v>
      </c>
      <c r="G32" s="5">
        <f t="shared" si="2"/>
        <v>18</v>
      </c>
      <c r="H32" s="19">
        <v>1.8730169856888901E-2</v>
      </c>
      <c r="I32" s="14">
        <f t="shared" si="3"/>
        <v>6.8699635908578388E-2</v>
      </c>
      <c r="J32" s="5">
        <f t="shared" si="4"/>
        <v>5</v>
      </c>
      <c r="K32" s="19">
        <f t="shared" si="5"/>
        <v>1.1123925610041526E-2</v>
      </c>
      <c r="L32" s="5">
        <f t="shared" si="6"/>
        <v>10</v>
      </c>
      <c r="M32" s="9">
        <f t="shared" si="7"/>
        <v>1</v>
      </c>
      <c r="N32" s="9">
        <f t="shared" si="8"/>
        <v>1.1123925610041526E-2</v>
      </c>
    </row>
    <row r="33" spans="1:14" x14ac:dyDescent="0.35">
      <c r="A33" s="5">
        <v>23</v>
      </c>
      <c r="B33" s="5" t="s">
        <v>73</v>
      </c>
      <c r="C33" s="19">
        <v>4.6544032298026103E-2</v>
      </c>
      <c r="D33" s="19">
        <v>3.9041670687033098E-2</v>
      </c>
      <c r="E33" s="14">
        <f t="shared" si="0"/>
        <v>0.19216292435673771</v>
      </c>
      <c r="F33" s="14">
        <f t="shared" si="1"/>
        <v>0.19216292435673771</v>
      </c>
      <c r="G33" s="5">
        <f t="shared" si="2"/>
        <v>24</v>
      </c>
      <c r="H33" s="19">
        <v>4.2814437297364602E-2</v>
      </c>
      <c r="I33" s="14">
        <f t="shared" si="3"/>
        <v>0.15703735077863121</v>
      </c>
      <c r="J33" s="5">
        <f t="shared" si="4"/>
        <v>12</v>
      </c>
      <c r="K33" s="19">
        <f t="shared" si="5"/>
        <v>3.0176756558856595E-2</v>
      </c>
      <c r="L33" s="5">
        <f t="shared" si="6"/>
        <v>15</v>
      </c>
      <c r="M33" s="9">
        <f t="shared" si="7"/>
        <v>1</v>
      </c>
      <c r="N33" s="9">
        <f t="shared" si="8"/>
        <v>3.0176756558856595E-2</v>
      </c>
    </row>
    <row r="34" spans="1:14" x14ac:dyDescent="0.35">
      <c r="A34" s="5">
        <v>25</v>
      </c>
      <c r="B34" s="5" t="s">
        <v>74</v>
      </c>
      <c r="C34" s="19">
        <v>0.154812345046133</v>
      </c>
      <c r="D34" s="19">
        <v>0.12725670801057401</v>
      </c>
      <c r="E34" s="14">
        <f t="shared" si="0"/>
        <v>0.21653583112702665</v>
      </c>
      <c r="F34" s="14">
        <f t="shared" si="1"/>
        <v>0.21653583112702665</v>
      </c>
      <c r="G34" s="5">
        <f t="shared" si="2"/>
        <v>27</v>
      </c>
      <c r="H34" s="19">
        <v>0.14121144305963201</v>
      </c>
      <c r="I34" s="14">
        <f t="shared" si="3"/>
        <v>0.51794376657794183</v>
      </c>
      <c r="J34" s="5">
        <f t="shared" si="4"/>
        <v>25</v>
      </c>
      <c r="K34" s="19">
        <f t="shared" si="5"/>
        <v>0.11215338397301733</v>
      </c>
      <c r="L34" s="5">
        <f t="shared" si="6"/>
        <v>32</v>
      </c>
      <c r="M34" s="9">
        <f t="shared" si="7"/>
        <v>1</v>
      </c>
      <c r="N34" s="9">
        <f t="shared" si="8"/>
        <v>0.11215338397301733</v>
      </c>
    </row>
    <row r="35" spans="1:14" x14ac:dyDescent="0.35">
      <c r="A35" s="5">
        <v>27</v>
      </c>
      <c r="B35" s="5" t="s">
        <v>75</v>
      </c>
      <c r="C35" s="19">
        <v>0.14972054599505299</v>
      </c>
      <c r="D35" s="19">
        <v>0.165653658106446</v>
      </c>
      <c r="E35" s="14">
        <f t="shared" si="0"/>
        <v>-9.6183279581756528E-2</v>
      </c>
      <c r="F35" s="14">
        <f t="shared" si="1"/>
        <v>9.6183279581756528E-2</v>
      </c>
      <c r="G35" s="5">
        <f t="shared" si="2"/>
        <v>11</v>
      </c>
      <c r="H35" s="19">
        <v>0.15758647763629899</v>
      </c>
      <c r="I35" s="14">
        <f t="shared" si="3"/>
        <v>0.57800509661407318</v>
      </c>
      <c r="J35" s="5">
        <f t="shared" si="4"/>
        <v>27</v>
      </c>
      <c r="K35" s="19">
        <f t="shared" si="5"/>
        <v>5.5594425807311595E-2</v>
      </c>
      <c r="L35" s="5">
        <f t="shared" si="6"/>
        <v>24</v>
      </c>
      <c r="M35" s="9">
        <f t="shared" si="7"/>
        <v>-1</v>
      </c>
      <c r="N35" s="9">
        <f t="shared" si="8"/>
        <v>-5.5594425807311595E-2</v>
      </c>
    </row>
    <row r="36" spans="1:14" x14ac:dyDescent="0.35">
      <c r="A36" s="5">
        <v>41</v>
      </c>
      <c r="B36" s="5" t="s">
        <v>76</v>
      </c>
      <c r="C36" s="19">
        <v>0.155583143665662</v>
      </c>
      <c r="D36" s="19">
        <v>0.16165358860826201</v>
      </c>
      <c r="E36" s="14">
        <f t="shared" si="0"/>
        <v>-3.7552181766348676E-2</v>
      </c>
      <c r="F36" s="14">
        <f t="shared" si="1"/>
        <v>3.7552181766348676E-2</v>
      </c>
      <c r="G36" s="5">
        <f t="shared" si="2"/>
        <v>6</v>
      </c>
      <c r="H36" s="19">
        <v>0.15860408488979499</v>
      </c>
      <c r="I36" s="14">
        <f t="shared" si="3"/>
        <v>0.58173753728851751</v>
      </c>
      <c r="J36" s="5">
        <f t="shared" si="4"/>
        <v>28</v>
      </c>
      <c r="K36" s="19">
        <f t="shared" si="5"/>
        <v>2.1845513740566449E-2</v>
      </c>
      <c r="L36" s="5">
        <f t="shared" si="6"/>
        <v>14</v>
      </c>
      <c r="M36" s="9">
        <f t="shared" si="7"/>
        <v>-1</v>
      </c>
      <c r="N36" s="9">
        <f t="shared" si="8"/>
        <v>-2.1845513740566449E-2</v>
      </c>
    </row>
    <row r="37" spans="1:14" x14ac:dyDescent="0.35">
      <c r="A37" s="5">
        <v>44</v>
      </c>
      <c r="B37" s="5" t="s">
        <v>77</v>
      </c>
      <c r="C37" s="19">
        <v>6.8888429192803802E-2</v>
      </c>
      <c r="D37" s="19">
        <v>4.9530625035021397E-2</v>
      </c>
      <c r="E37" s="14">
        <f t="shared" si="0"/>
        <v>0.39082495211992918</v>
      </c>
      <c r="F37" s="14">
        <f t="shared" si="1"/>
        <v>0.39082495211992918</v>
      </c>
      <c r="G37" s="5">
        <f t="shared" si="2"/>
        <v>30</v>
      </c>
      <c r="H37" s="19">
        <v>5.9388056395976503E-2</v>
      </c>
      <c r="I37" s="14">
        <f t="shared" si="3"/>
        <v>0.21782706098744303</v>
      </c>
      <c r="J37" s="5">
        <f t="shared" si="4"/>
        <v>15</v>
      </c>
      <c r="K37" s="19">
        <f t="shared" si="5"/>
        <v>8.513225068084232E-2</v>
      </c>
      <c r="L37" s="5">
        <f t="shared" si="6"/>
        <v>30</v>
      </c>
      <c r="M37" s="9">
        <f t="shared" si="7"/>
        <v>1</v>
      </c>
      <c r="N37" s="9">
        <f t="shared" si="8"/>
        <v>8.513225068084232E-2</v>
      </c>
    </row>
    <row r="38" spans="1:14" x14ac:dyDescent="0.35">
      <c r="A38" s="5">
        <v>47</v>
      </c>
      <c r="B38" s="5" t="s">
        <v>78</v>
      </c>
      <c r="C38" s="19">
        <v>1.8723863727062699E-2</v>
      </c>
      <c r="D38" s="19">
        <v>2.4171218384329701E-2</v>
      </c>
      <c r="E38" s="14">
        <f t="shared" si="0"/>
        <v>-0.22536533205121942</v>
      </c>
      <c r="F38" s="14">
        <f t="shared" si="1"/>
        <v>0.22536533205121942</v>
      </c>
      <c r="G38" s="5">
        <f t="shared" si="2"/>
        <v>28</v>
      </c>
      <c r="H38" s="19">
        <v>2.1446238589916001E-2</v>
      </c>
      <c r="I38" s="14">
        <f t="shared" si="3"/>
        <v>7.866179506075538E-2</v>
      </c>
      <c r="J38" s="5">
        <f t="shared" si="4"/>
        <v>6</v>
      </c>
      <c r="K38" s="19">
        <f t="shared" si="5"/>
        <v>1.7727641563612107E-2</v>
      </c>
      <c r="L38" s="5">
        <f t="shared" si="6"/>
        <v>12</v>
      </c>
      <c r="M38" s="9">
        <f t="shared" si="7"/>
        <v>-1</v>
      </c>
      <c r="N38" s="9">
        <f t="shared" si="8"/>
        <v>-1.7727641563612107E-2</v>
      </c>
    </row>
    <row r="39" spans="1:14" x14ac:dyDescent="0.35">
      <c r="A39" s="5">
        <v>50</v>
      </c>
      <c r="B39" s="5" t="s">
        <v>79</v>
      </c>
      <c r="C39" s="19">
        <v>0.13101543152792</v>
      </c>
      <c r="D39" s="19">
        <v>0.121663142844104</v>
      </c>
      <c r="E39" s="14">
        <f t="shared" si="0"/>
        <v>7.6870352558619862E-2</v>
      </c>
      <c r="F39" s="14">
        <f t="shared" si="1"/>
        <v>7.6870352558619862E-2</v>
      </c>
      <c r="G39" s="5">
        <f t="shared" si="2"/>
        <v>9</v>
      </c>
      <c r="H39" s="19">
        <v>0.12631065456068799</v>
      </c>
      <c r="I39" s="14">
        <f t="shared" si="3"/>
        <v>0.46328976437455655</v>
      </c>
      <c r="J39" s="5">
        <f t="shared" si="4"/>
        <v>23</v>
      </c>
      <c r="K39" s="19">
        <f t="shared" si="5"/>
        <v>3.5613247524272085E-2</v>
      </c>
      <c r="L39" s="5">
        <f t="shared" si="6"/>
        <v>20</v>
      </c>
      <c r="M39" s="9">
        <f t="shared" si="7"/>
        <v>1</v>
      </c>
      <c r="N39" s="9">
        <f t="shared" si="8"/>
        <v>3.5613247524272085E-2</v>
      </c>
    </row>
    <row r="40" spans="1:14" x14ac:dyDescent="0.35">
      <c r="A40" s="5">
        <v>52</v>
      </c>
      <c r="B40" s="5" t="s">
        <v>80</v>
      </c>
      <c r="C40" s="19">
        <v>0.13108885847240001</v>
      </c>
      <c r="D40" s="19">
        <v>0.10946362151243801</v>
      </c>
      <c r="E40" s="14">
        <f t="shared" si="0"/>
        <v>0.19755638139109802</v>
      </c>
      <c r="F40" s="14">
        <f t="shared" si="1"/>
        <v>0.19755638139109802</v>
      </c>
      <c r="G40" s="5">
        <f t="shared" si="2"/>
        <v>25</v>
      </c>
      <c r="H40" s="19">
        <v>0.120542016272621</v>
      </c>
      <c r="I40" s="14">
        <f t="shared" si="3"/>
        <v>0.44213120825325541</v>
      </c>
      <c r="J40" s="5">
        <f t="shared" si="4"/>
        <v>21</v>
      </c>
      <c r="K40" s="19">
        <f t="shared" si="5"/>
        <v>8.7345841602587113E-2</v>
      </c>
      <c r="L40" s="5">
        <f t="shared" si="6"/>
        <v>31</v>
      </c>
      <c r="M40" s="9">
        <f t="shared" si="7"/>
        <v>1</v>
      </c>
      <c r="N40" s="9">
        <f t="shared" si="8"/>
        <v>8.7345841602587113E-2</v>
      </c>
    </row>
    <row r="41" spans="1:14" ht="13.9" customHeight="1" x14ac:dyDescent="0.35">
      <c r="A41" s="5">
        <v>54</v>
      </c>
      <c r="B41" s="5" t="s">
        <v>81</v>
      </c>
      <c r="C41" s="19">
        <v>0.132436348212223</v>
      </c>
      <c r="D41" s="19">
        <v>0.123925067837757</v>
      </c>
      <c r="E41" s="14">
        <f t="shared" si="0"/>
        <v>6.8680861128185819E-2</v>
      </c>
      <c r="F41" s="14">
        <f t="shared" si="1"/>
        <v>6.8680861128185819E-2</v>
      </c>
      <c r="G41" s="5">
        <f t="shared" si="2"/>
        <v>8</v>
      </c>
      <c r="H41" s="19">
        <v>0.12824307854157699</v>
      </c>
      <c r="I41" s="14">
        <f t="shared" si="3"/>
        <v>0.47037762449127901</v>
      </c>
      <c r="J41" s="5">
        <f t="shared" si="4"/>
        <v>24</v>
      </c>
      <c r="K41" s="19">
        <f t="shared" si="5"/>
        <v>3.2305940305491471E-2</v>
      </c>
      <c r="L41" s="5">
        <f t="shared" si="6"/>
        <v>18</v>
      </c>
      <c r="M41" s="9">
        <f t="shared" si="7"/>
        <v>1</v>
      </c>
      <c r="N41" s="9">
        <f t="shared" si="8"/>
        <v>3.2305940305491471E-2</v>
      </c>
    </row>
    <row r="42" spans="1:14" x14ac:dyDescent="0.35">
      <c r="A42" s="5">
        <v>63</v>
      </c>
      <c r="B42" s="5" t="s">
        <v>82</v>
      </c>
      <c r="C42" s="19">
        <v>4.0433105368411798E-2</v>
      </c>
      <c r="D42" s="19">
        <v>4.9877922048492E-2</v>
      </c>
      <c r="E42" s="14">
        <f t="shared" si="0"/>
        <v>-0.18935866395752857</v>
      </c>
      <c r="F42" s="14">
        <f t="shared" si="1"/>
        <v>0.18935866395752857</v>
      </c>
      <c r="G42" s="5">
        <f t="shared" si="2"/>
        <v>23</v>
      </c>
      <c r="H42" s="19">
        <v>4.4982193114403102E-2</v>
      </c>
      <c r="I42" s="14">
        <f t="shared" si="3"/>
        <v>0.16498837506229375</v>
      </c>
      <c r="J42" s="5">
        <f t="shared" si="4"/>
        <v>13</v>
      </c>
      <c r="K42" s="19">
        <f t="shared" si="5"/>
        <v>3.1241978270319569E-2</v>
      </c>
      <c r="L42" s="5">
        <f t="shared" si="6"/>
        <v>16</v>
      </c>
      <c r="M42" s="9">
        <f t="shared" si="7"/>
        <v>-1</v>
      </c>
      <c r="N42" s="9">
        <f t="shared" si="8"/>
        <v>-3.1241978270319569E-2</v>
      </c>
    </row>
    <row r="43" spans="1:14" x14ac:dyDescent="0.35">
      <c r="A43" s="5">
        <v>66</v>
      </c>
      <c r="B43" s="5" t="s">
        <v>83</v>
      </c>
      <c r="C43" s="19">
        <v>0.12597038869456501</v>
      </c>
      <c r="D43" s="19">
        <v>0.106155621624033</v>
      </c>
      <c r="E43" s="14">
        <f t="shared" si="0"/>
        <v>0.18665772728183114</v>
      </c>
      <c r="F43" s="14">
        <f t="shared" si="1"/>
        <v>0.18665772728183114</v>
      </c>
      <c r="G43" s="5">
        <f t="shared" si="2"/>
        <v>22</v>
      </c>
      <c r="H43" s="19">
        <v>0.116508038710917</v>
      </c>
      <c r="I43" s="14">
        <f t="shared" si="3"/>
        <v>0.42733514436969638</v>
      </c>
      <c r="J43" s="5">
        <f t="shared" si="4"/>
        <v>20</v>
      </c>
      <c r="K43" s="19">
        <f t="shared" si="5"/>
        <v>7.9765406835700728E-2</v>
      </c>
      <c r="L43" s="5">
        <f t="shared" si="6"/>
        <v>29</v>
      </c>
      <c r="M43" s="9">
        <f t="shared" si="7"/>
        <v>1</v>
      </c>
      <c r="N43" s="9">
        <f t="shared" si="8"/>
        <v>7.9765406835700728E-2</v>
      </c>
    </row>
    <row r="44" spans="1:14" x14ac:dyDescent="0.35">
      <c r="A44" s="5">
        <v>68</v>
      </c>
      <c r="B44" s="5" t="s">
        <v>84</v>
      </c>
      <c r="C44" s="19">
        <v>3.69573332346615E-2</v>
      </c>
      <c r="D44" s="19">
        <v>3.3251333612122902E-2</v>
      </c>
      <c r="E44" s="14">
        <f t="shared" si="0"/>
        <v>0.11145416498986527</v>
      </c>
      <c r="F44" s="14">
        <f t="shared" si="1"/>
        <v>0.11145416498986527</v>
      </c>
      <c r="G44" s="5">
        <f t="shared" si="2"/>
        <v>13</v>
      </c>
      <c r="H44" s="19">
        <v>3.5144273203620402E-2</v>
      </c>
      <c r="I44" s="14">
        <f t="shared" si="3"/>
        <v>0.12890426471345215</v>
      </c>
      <c r="J44" s="5">
        <f t="shared" si="4"/>
        <v>10</v>
      </c>
      <c r="K44" s="19">
        <f t="shared" si="5"/>
        <v>1.4366917187270364E-2</v>
      </c>
      <c r="L44" s="5">
        <f t="shared" si="6"/>
        <v>11</v>
      </c>
      <c r="M44" s="9">
        <f t="shared" si="7"/>
        <v>1</v>
      </c>
      <c r="N44" s="9">
        <f t="shared" si="8"/>
        <v>1.4366917187270364E-2</v>
      </c>
    </row>
    <row r="45" spans="1:14" x14ac:dyDescent="0.35">
      <c r="A45" s="5">
        <v>70</v>
      </c>
      <c r="B45" s="5" t="s">
        <v>85</v>
      </c>
      <c r="C45" s="19">
        <v>0.26797767812646001</v>
      </c>
      <c r="D45" s="19">
        <v>0.27726892532570002</v>
      </c>
      <c r="E45" s="14">
        <f t="shared" si="0"/>
        <v>-3.350987561381373E-2</v>
      </c>
      <c r="F45" s="14">
        <f t="shared" si="1"/>
        <v>3.350987561381373E-2</v>
      </c>
      <c r="G45" s="5">
        <f t="shared" si="2"/>
        <v>5</v>
      </c>
      <c r="H45" s="19">
        <v>0.27263856073144199</v>
      </c>
      <c r="I45" s="14">
        <f t="shared" si="3"/>
        <v>1</v>
      </c>
      <c r="J45" s="5">
        <f t="shared" si="4"/>
        <v>33</v>
      </c>
      <c r="K45" s="19">
        <f t="shared" si="5"/>
        <v>3.350987561381373E-2</v>
      </c>
      <c r="L45" s="5">
        <f t="shared" si="6"/>
        <v>19</v>
      </c>
      <c r="M45" s="9">
        <f t="shared" si="7"/>
        <v>-1</v>
      </c>
      <c r="N45" s="9">
        <f t="shared" si="8"/>
        <v>-3.350987561381373E-2</v>
      </c>
    </row>
    <row r="46" spans="1:14" x14ac:dyDescent="0.35">
      <c r="A46" s="5">
        <v>73</v>
      </c>
      <c r="B46" s="5" t="s">
        <v>86</v>
      </c>
      <c r="C46" s="19">
        <v>2.2869920928566701E-2</v>
      </c>
      <c r="D46" s="19">
        <v>3.8973303225971499E-2</v>
      </c>
      <c r="E46" s="14">
        <f t="shared" si="0"/>
        <v>-0.41319008050294365</v>
      </c>
      <c r="F46" s="14">
        <f t="shared" si="1"/>
        <v>0.41319008050294365</v>
      </c>
      <c r="G46" s="5">
        <f t="shared" si="2"/>
        <v>31</v>
      </c>
      <c r="H46" s="19">
        <v>3.0826732001106898E-2</v>
      </c>
      <c r="I46" s="14">
        <f t="shared" si="3"/>
        <v>0.11306812916853771</v>
      </c>
      <c r="J46" s="5">
        <f t="shared" si="4"/>
        <v>9</v>
      </c>
      <c r="K46" s="19">
        <f t="shared" si="5"/>
        <v>4.6718629393465327E-2</v>
      </c>
      <c r="L46" s="5">
        <f t="shared" si="6"/>
        <v>23</v>
      </c>
      <c r="M46" s="9">
        <f t="shared" si="7"/>
        <v>-1</v>
      </c>
      <c r="N46" s="9">
        <f t="shared" si="8"/>
        <v>-4.6718629393465327E-2</v>
      </c>
    </row>
    <row r="47" spans="1:14" x14ac:dyDescent="0.35">
      <c r="A47" s="5">
        <v>76</v>
      </c>
      <c r="B47" s="5" t="s">
        <v>87</v>
      </c>
      <c r="C47" s="19">
        <v>6.8688558595332294E-2</v>
      </c>
      <c r="D47" s="19">
        <v>8.1972548532993197E-2</v>
      </c>
      <c r="E47" s="14">
        <f t="shared" si="0"/>
        <v>-0.16205412879549816</v>
      </c>
      <c r="F47" s="14">
        <f t="shared" si="1"/>
        <v>0.16205412879549816</v>
      </c>
      <c r="G47" s="5">
        <f t="shared" si="2"/>
        <v>19</v>
      </c>
      <c r="H47" s="19">
        <v>7.4996273158047994E-2</v>
      </c>
      <c r="I47" s="14">
        <f t="shared" si="3"/>
        <v>0.27507581083485033</v>
      </c>
      <c r="J47" s="5">
        <f t="shared" si="4"/>
        <v>16</v>
      </c>
      <c r="K47" s="19">
        <f t="shared" si="5"/>
        <v>4.4577170877556922E-2</v>
      </c>
      <c r="L47" s="5">
        <f t="shared" si="6"/>
        <v>21</v>
      </c>
      <c r="M47" s="9">
        <f t="shared" si="7"/>
        <v>-1</v>
      </c>
      <c r="N47" s="9">
        <f t="shared" si="8"/>
        <v>-4.4577170877556922E-2</v>
      </c>
    </row>
    <row r="48" spans="1:14" x14ac:dyDescent="0.35">
      <c r="A48" s="5">
        <v>81</v>
      </c>
      <c r="B48" s="5" t="s">
        <v>88</v>
      </c>
      <c r="C48" s="19">
        <v>9.7561207547654707E-3</v>
      </c>
      <c r="D48" s="19">
        <v>8.8716357648488207E-3</v>
      </c>
      <c r="E48" s="14">
        <f t="shared" si="0"/>
        <v>9.9698072977832883E-2</v>
      </c>
      <c r="F48" s="14">
        <f t="shared" si="1"/>
        <v>9.9698072977832883E-2</v>
      </c>
      <c r="G48" s="5">
        <f t="shared" si="2"/>
        <v>12</v>
      </c>
      <c r="H48" s="19">
        <v>9.3135792413857003E-3</v>
      </c>
      <c r="I48" s="14">
        <f t="shared" si="3"/>
        <v>3.4160902318435743E-2</v>
      </c>
      <c r="J48" s="5">
        <f t="shared" si="4"/>
        <v>3</v>
      </c>
      <c r="K48" s="19">
        <f t="shared" si="5"/>
        <v>3.4057761323320274E-3</v>
      </c>
      <c r="L48" s="5">
        <f t="shared" si="6"/>
        <v>3</v>
      </c>
      <c r="M48" s="9">
        <f t="shared" si="7"/>
        <v>1</v>
      </c>
      <c r="N48" s="9">
        <f t="shared" si="8"/>
        <v>3.4057761323320274E-3</v>
      </c>
    </row>
    <row r="49" spans="1:25" x14ac:dyDescent="0.35">
      <c r="A49" s="5">
        <v>85</v>
      </c>
      <c r="B49" s="5" t="s">
        <v>89</v>
      </c>
      <c r="C49" s="19">
        <v>2.7096869768051E-2</v>
      </c>
      <c r="D49" s="19">
        <v>5.1268615669586501E-2</v>
      </c>
      <c r="E49" s="14">
        <f t="shared" si="0"/>
        <v>-0.47147256827288653</v>
      </c>
      <c r="F49" s="14">
        <f t="shared" si="1"/>
        <v>0.47147256827288653</v>
      </c>
      <c r="G49" s="5">
        <f t="shared" si="2"/>
        <v>32</v>
      </c>
      <c r="H49" s="19">
        <v>3.9245303920227903E-2</v>
      </c>
      <c r="I49" s="14">
        <f t="shared" si="3"/>
        <v>0.14394627016420405</v>
      </c>
      <c r="J49" s="5">
        <f t="shared" si="4"/>
        <v>11</v>
      </c>
      <c r="K49" s="19">
        <f t="shared" si="5"/>
        <v>6.7866717687620065E-2</v>
      </c>
      <c r="L49" s="5">
        <f t="shared" si="6"/>
        <v>27</v>
      </c>
      <c r="M49" s="9">
        <f t="shared" si="7"/>
        <v>-1</v>
      </c>
      <c r="N49" s="9">
        <f t="shared" si="8"/>
        <v>-6.7866717687620065E-2</v>
      </c>
    </row>
    <row r="50" spans="1:25" x14ac:dyDescent="0.35">
      <c r="A50" s="5">
        <v>86</v>
      </c>
      <c r="B50" s="5" t="s">
        <v>90</v>
      </c>
      <c r="C50" s="19">
        <v>0.20725843726218701</v>
      </c>
      <c r="D50" s="19">
        <v>0.20545658608561501</v>
      </c>
      <c r="E50" s="14">
        <f t="shared" si="0"/>
        <v>8.7699849924555741E-3</v>
      </c>
      <c r="F50" s="14">
        <f t="shared" si="1"/>
        <v>8.7699849924555741E-3</v>
      </c>
      <c r="G50" s="5">
        <f t="shared" si="2"/>
        <v>2</v>
      </c>
      <c r="H50" s="19">
        <v>0.206357208255532</v>
      </c>
      <c r="I50" s="14">
        <f t="shared" si="3"/>
        <v>0.7568892958571648</v>
      </c>
      <c r="J50" s="5">
        <f t="shared" si="4"/>
        <v>31</v>
      </c>
      <c r="K50" s="19">
        <f t="shared" si="5"/>
        <v>6.6379077656176025E-3</v>
      </c>
      <c r="L50" s="5">
        <f t="shared" si="6"/>
        <v>6</v>
      </c>
      <c r="M50" s="9">
        <f t="shared" si="7"/>
        <v>1</v>
      </c>
      <c r="N50" s="9">
        <f t="shared" si="8"/>
        <v>6.6379077656176025E-3</v>
      </c>
    </row>
    <row r="51" spans="1:25" ht="13.9" customHeight="1" x14ac:dyDescent="0.35">
      <c r="A51" s="5">
        <v>88</v>
      </c>
      <c r="B51" s="5" t="s">
        <v>91</v>
      </c>
      <c r="C51" s="19">
        <v>2.5613296989068502E-4</v>
      </c>
      <c r="D51" s="19">
        <v>0</v>
      </c>
      <c r="E51" s="14">
        <v>1</v>
      </c>
      <c r="F51" s="14">
        <f t="shared" si="1"/>
        <v>1</v>
      </c>
      <c r="G51" s="5">
        <f t="shared" si="2"/>
        <v>33</v>
      </c>
      <c r="H51" s="19">
        <v>1.3361044409605701E-4</v>
      </c>
      <c r="I51" s="14">
        <f t="shared" si="3"/>
        <v>4.9006436850900089E-4</v>
      </c>
      <c r="J51" s="5">
        <f t="shared" si="4"/>
        <v>1</v>
      </c>
      <c r="K51" s="19">
        <f t="shared" si="5"/>
        <v>4.9006436850900089E-4</v>
      </c>
      <c r="L51" s="5">
        <f t="shared" si="6"/>
        <v>1</v>
      </c>
      <c r="M51" s="9">
        <f t="shared" si="7"/>
        <v>1</v>
      </c>
      <c r="N51" s="9">
        <f t="shared" si="8"/>
        <v>4.9006436850900089E-4</v>
      </c>
    </row>
    <row r="52" spans="1:25" x14ac:dyDescent="0.35">
      <c r="A52" s="5">
        <v>91</v>
      </c>
      <c r="B52" s="5" t="s">
        <v>92</v>
      </c>
      <c r="C52" s="19">
        <v>0.178835872332228</v>
      </c>
      <c r="D52" s="19">
        <v>0.16030465835530899</v>
      </c>
      <c r="E52" s="14">
        <f t="shared" si="0"/>
        <v>0.11559997174782843</v>
      </c>
      <c r="F52" s="14">
        <f t="shared" si="1"/>
        <v>0.11559997174782843</v>
      </c>
      <c r="G52" s="5">
        <f t="shared" si="2"/>
        <v>14</v>
      </c>
      <c r="H52" s="19">
        <v>0.169319610137389</v>
      </c>
      <c r="I52" s="14">
        <f t="shared" si="3"/>
        <v>0.62104058091831849</v>
      </c>
      <c r="J52" s="5">
        <f t="shared" si="4"/>
        <v>30</v>
      </c>
      <c r="K52" s="19">
        <f t="shared" si="5"/>
        <v>7.1792273608412574E-2</v>
      </c>
      <c r="L52" s="5">
        <f t="shared" si="6"/>
        <v>28</v>
      </c>
      <c r="M52" s="9">
        <f t="shared" si="7"/>
        <v>1</v>
      </c>
      <c r="N52" s="9">
        <f t="shared" si="8"/>
        <v>7.1792273608412574E-2</v>
      </c>
    </row>
    <row r="53" spans="1:25" x14ac:dyDescent="0.35">
      <c r="A53" s="5">
        <v>94</v>
      </c>
      <c r="B53" s="5" t="s">
        <v>93</v>
      </c>
      <c r="C53" s="19">
        <v>1.16422029630969E-2</v>
      </c>
      <c r="D53" s="19">
        <v>1.7669090534207101E-2</v>
      </c>
      <c r="E53" s="14">
        <f t="shared" si="0"/>
        <v>-0.34109778086439901</v>
      </c>
      <c r="F53" s="14">
        <f t="shared" si="1"/>
        <v>0.34109778086439901</v>
      </c>
      <c r="G53" s="5">
        <f t="shared" si="2"/>
        <v>29</v>
      </c>
      <c r="H53" s="19">
        <v>1.47638968303643E-2</v>
      </c>
      <c r="I53" s="14">
        <f t="shared" si="3"/>
        <v>5.41519027637005E-2</v>
      </c>
      <c r="J53" s="5">
        <f t="shared" si="4"/>
        <v>4</v>
      </c>
      <c r="K53" s="19">
        <f t="shared" si="5"/>
        <v>1.8471093862282958E-2</v>
      </c>
      <c r="L53" s="5">
        <f t="shared" si="6"/>
        <v>13</v>
      </c>
      <c r="M53" s="9">
        <f t="shared" si="7"/>
        <v>-1</v>
      </c>
      <c r="N53" s="9">
        <f t="shared" si="8"/>
        <v>-1.8471093862282958E-2</v>
      </c>
    </row>
    <row r="54" spans="1:25" x14ac:dyDescent="0.35">
      <c r="A54" s="5">
        <v>95</v>
      </c>
      <c r="B54" s="5" t="s">
        <v>94</v>
      </c>
      <c r="C54" s="19">
        <v>0.235256645217816</v>
      </c>
      <c r="D54" s="19">
        <v>0.20226622443425399</v>
      </c>
      <c r="E54" s="14">
        <f t="shared" si="0"/>
        <v>0.16310395309863238</v>
      </c>
      <c r="F54" s="14">
        <f t="shared" si="1"/>
        <v>0.16310395309863238</v>
      </c>
      <c r="G54" s="5">
        <f t="shared" si="2"/>
        <v>21</v>
      </c>
      <c r="H54" s="19">
        <v>0.21793323144879501</v>
      </c>
      <c r="I54" s="14">
        <f t="shared" si="3"/>
        <v>0.79934852525672795</v>
      </c>
      <c r="J54" s="5">
        <f t="shared" si="4"/>
        <v>32</v>
      </c>
      <c r="K54" s="19">
        <f t="shared" si="5"/>
        <v>0.13037690437293431</v>
      </c>
      <c r="L54" s="5">
        <f t="shared" si="6"/>
        <v>33</v>
      </c>
      <c r="M54" s="9">
        <f t="shared" si="7"/>
        <v>1</v>
      </c>
      <c r="N54" s="9">
        <f t="shared" si="8"/>
        <v>0.13037690437293431</v>
      </c>
    </row>
    <row r="55" spans="1:25" x14ac:dyDescent="0.35">
      <c r="A55" s="5">
        <v>97</v>
      </c>
      <c r="B55" s="5" t="s">
        <v>95</v>
      </c>
      <c r="C55" s="19">
        <v>6.3490716985699802E-2</v>
      </c>
      <c r="D55" s="19">
        <v>5.5496546869618898E-2</v>
      </c>
      <c r="E55" s="14">
        <f t="shared" si="0"/>
        <v>0.14404806365451978</v>
      </c>
      <c r="F55" s="14">
        <f t="shared" si="1"/>
        <v>0.14404806365451978</v>
      </c>
      <c r="G55" s="5">
        <f t="shared" si="2"/>
        <v>16</v>
      </c>
      <c r="H55" s="19">
        <v>5.9312189399629199E-2</v>
      </c>
      <c r="I55" s="14">
        <f t="shared" si="3"/>
        <v>0.21754879148607914</v>
      </c>
      <c r="J55" s="5">
        <f t="shared" si="4"/>
        <v>14</v>
      </c>
      <c r="K55" s="19">
        <f t="shared" si="5"/>
        <v>3.1337482163950575E-2</v>
      </c>
      <c r="L55" s="5">
        <f t="shared" si="6"/>
        <v>17</v>
      </c>
      <c r="M55" s="9">
        <f t="shared" si="7"/>
        <v>1</v>
      </c>
      <c r="N55" s="9">
        <f t="shared" si="8"/>
        <v>3.1337482163950575E-2</v>
      </c>
    </row>
    <row r="56" spans="1:25" x14ac:dyDescent="0.35">
      <c r="A56" s="5">
        <v>99</v>
      </c>
      <c r="B56" s="5" t="s">
        <v>96</v>
      </c>
      <c r="C56" s="19">
        <v>8.2507148891972498E-3</v>
      </c>
      <c r="D56" s="19">
        <v>7.09652885319956E-3</v>
      </c>
      <c r="E56" s="14">
        <f>(C56-D56)/D56</f>
        <v>0.16264092768076471</v>
      </c>
      <c r="F56" s="14">
        <f>ABS(E56)</f>
        <v>0.16264092768076471</v>
      </c>
      <c r="G56" s="5">
        <f>RANK(F56,$F$24:$F$56,1)</f>
        <v>20</v>
      </c>
      <c r="H56" s="19">
        <v>7.6467193027318896E-3</v>
      </c>
      <c r="I56" s="14">
        <f t="shared" si="3"/>
        <v>2.8047093860153412E-2</v>
      </c>
      <c r="J56" s="5">
        <f t="shared" si="4"/>
        <v>2</v>
      </c>
      <c r="K56" s="19">
        <f t="shared" si="5"/>
        <v>4.5616053641648309E-3</v>
      </c>
      <c r="L56" s="5">
        <f t="shared" si="6"/>
        <v>4</v>
      </c>
      <c r="M56" s="9">
        <f t="shared" si="7"/>
        <v>1</v>
      </c>
      <c r="N56" s="9">
        <f t="shared" si="8"/>
        <v>4.5616053641648309E-3</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9.3938388954852431E-2</v>
      </c>
      <c r="D58" s="22">
        <f>AVERAGE(D24:D56)</f>
        <v>9.0552867897455203E-2</v>
      </c>
      <c r="E58" s="22">
        <f>AVERAGE(E24:E56)</f>
        <v>4.9220212430864434E-2</v>
      </c>
      <c r="F58" s="22">
        <f>AVERAGE(F24:F56)</f>
        <v>0.17990496606325268</v>
      </c>
      <c r="G58" s="20" t="s">
        <v>99</v>
      </c>
      <c r="H58" s="22">
        <f>AVERAGE(H24:H56)</f>
        <v>9.2233078603452034E-2</v>
      </c>
      <c r="I58" s="22">
        <f>AVERAGE(I24:I56)</f>
        <v>0.33829799554401507</v>
      </c>
      <c r="J58" s="20" t="s">
        <v>99</v>
      </c>
      <c r="K58" s="22">
        <f>AVERAGE(K24:K56)</f>
        <v>3.8719297945115756E-2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7.1930282748261215E-2</v>
      </c>
      <c r="D59" s="22">
        <f>_xlfn.STDEV.S(D24:D56)</f>
        <v>6.8392746275657376E-2</v>
      </c>
      <c r="E59" s="22">
        <f>_xlfn.STDEV.S(E24:E56)</f>
        <v>0.25647250358754664</v>
      </c>
      <c r="F59" s="22">
        <f>_xlfn.STDEV.S(F24:F56)</f>
        <v>0.18681341924372277</v>
      </c>
      <c r="G59" s="20" t="s">
        <v>99</v>
      </c>
      <c r="H59" s="22">
        <f>_xlfn.STDEV.S(H24:H56)</f>
        <v>6.9835074045157416E-2</v>
      </c>
      <c r="I59" s="22">
        <f>_xlfn.STDEV.S(I24:I56)</f>
        <v>0.2561452564076116</v>
      </c>
      <c r="J59" s="20" t="s">
        <v>99</v>
      </c>
      <c r="K59" s="22">
        <f>_xlfn.STDEV.S(K24:K56)</f>
        <v>3.3681308496241881E-2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5.1739655762448045E-3</v>
      </c>
      <c r="D60" s="22">
        <f>_xlfn.VAR.S(D24:D56)</f>
        <v>4.6775677431264463E-3</v>
      </c>
      <c r="E60" s="22">
        <f>_xlfn.VAR.S(E24:E56)</f>
        <v>6.5778145096464138E-2</v>
      </c>
      <c r="F60" s="22">
        <f>_xlfn.VAR.S(F24:F56)</f>
        <v>3.4899253609530931E-2</v>
      </c>
      <c r="G60" s="20" t="s">
        <v>99</v>
      </c>
      <c r="H60" s="22">
        <f>_xlfn.VAR.S(H24:H56)</f>
        <v>4.8769375668926192E-3</v>
      </c>
      <c r="I60" s="22">
        <f>_xlfn.VAR.S(I24:I56)</f>
        <v>6.5610392380121105E-2</v>
      </c>
      <c r="J60" s="20" t="s">
        <v>99</v>
      </c>
      <c r="K60" s="22">
        <f>_xlfn.VAR.S(K24:K56)</f>
        <v>1.1344305420190157E-3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0.26797767812646001</v>
      </c>
      <c r="D61" s="22">
        <f>MAX(D24:D56)</f>
        <v>0.27726892532570002</v>
      </c>
      <c r="E61" s="22">
        <f>MAX(E24:E56)</f>
        <v>1</v>
      </c>
      <c r="F61" s="22">
        <f>MAX(F24:F56)</f>
        <v>1</v>
      </c>
      <c r="G61" s="20" t="s">
        <v>99</v>
      </c>
      <c r="H61" s="22">
        <f>MAX(H24:H56)</f>
        <v>0.27263856073144199</v>
      </c>
      <c r="I61" s="22">
        <f>MAX(I24:I56)</f>
        <v>1</v>
      </c>
      <c r="J61" s="20" t="s">
        <v>99</v>
      </c>
      <c r="K61" s="22">
        <f>MAX(K24:K56)</f>
        <v>0.13037690437293431</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2.5613296989068502E-4</v>
      </c>
      <c r="D62" s="22">
        <f>MIN(D24:D56)</f>
        <v>0</v>
      </c>
      <c r="E62" s="22">
        <f>MIN(E24:E56)</f>
        <v>-0.47147256827288653</v>
      </c>
      <c r="F62" s="22">
        <f>MIN(F24:F56)</f>
        <v>4.132777825219763E-3</v>
      </c>
      <c r="G62" s="20" t="s">
        <v>99</v>
      </c>
      <c r="H62" s="22">
        <f>MIN(H24:H56)</f>
        <v>1.3361044409605701E-4</v>
      </c>
      <c r="I62" s="22">
        <f>MIN(I24:I56)</f>
        <v>4.9006436850900089E-4</v>
      </c>
      <c r="J62" s="20" t="s">
        <v>99</v>
      </c>
      <c r="K62" s="22">
        <f>MIN(K24:K56)</f>
        <v>4.9006436850900089E-4</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2BF44-34C9-4C00-8AA7-0AE322C4FE01}">
  <sheetPr>
    <tabColor rgb="FF00B050"/>
  </sheetPr>
  <dimension ref="A1:U64"/>
  <sheetViews>
    <sheetView zoomScale="80" zoomScaleNormal="80" workbookViewId="0"/>
  </sheetViews>
  <sheetFormatPr baseColWidth="10" defaultColWidth="10.58203125" defaultRowHeight="14" x14ac:dyDescent="0.35"/>
  <cols>
    <col min="1" max="1" width="15.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48" t="s">
        <v>9</v>
      </c>
      <c r="C15" s="49"/>
      <c r="D15" s="49"/>
      <c r="E15" s="49"/>
      <c r="F15" s="50"/>
      <c r="G15" s="6" t="s">
        <v>3</v>
      </c>
      <c r="H15" s="36" t="s">
        <v>24</v>
      </c>
      <c r="I15" s="36"/>
      <c r="J15" s="36"/>
      <c r="K15" s="36"/>
      <c r="L15" s="36"/>
    </row>
    <row r="16" spans="1:12" s="4" customFormat="1" ht="43.9" customHeight="1" x14ac:dyDescent="0.35">
      <c r="A16" s="3" t="s">
        <v>5</v>
      </c>
      <c r="B16" s="36" t="s">
        <v>26</v>
      </c>
      <c r="C16" s="36"/>
      <c r="D16" s="36"/>
      <c r="E16" s="36"/>
      <c r="F16" s="36"/>
      <c r="G16" s="36"/>
      <c r="H16" s="36"/>
      <c r="I16" s="36"/>
      <c r="J16" s="36"/>
      <c r="K16" s="36"/>
      <c r="L16" s="36"/>
    </row>
    <row r="17" spans="1:14" s="4" customFormat="1" ht="43.9" customHeight="1" x14ac:dyDescent="0.35">
      <c r="A17" s="3" t="s">
        <v>41</v>
      </c>
      <c r="B17" s="36" t="s">
        <v>115</v>
      </c>
      <c r="C17" s="36"/>
      <c r="D17" s="36"/>
      <c r="E17" s="36"/>
      <c r="F17" s="36"/>
      <c r="G17" s="36"/>
      <c r="H17" s="36"/>
      <c r="I17" s="36"/>
      <c r="J17" s="36"/>
      <c r="K17" s="36"/>
      <c r="L17" s="36"/>
    </row>
    <row r="18" spans="1:14" s="4" customFormat="1" ht="43.9" customHeight="1" x14ac:dyDescent="0.35">
      <c r="A18" s="3" t="s">
        <v>43</v>
      </c>
      <c r="B18" s="36" t="s">
        <v>116</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160</v>
      </c>
      <c r="C20" s="36"/>
      <c r="D20" s="36"/>
      <c r="E20" s="36"/>
      <c r="F20" s="36"/>
      <c r="G20" s="36"/>
      <c r="H20" s="36"/>
      <c r="I20" s="36"/>
      <c r="J20" s="36"/>
      <c r="K20" s="36"/>
      <c r="L20" s="36"/>
    </row>
    <row r="21" spans="1:14" s="11" customFormat="1" ht="43.9" customHeight="1" x14ac:dyDescent="0.35">
      <c r="A21" s="10" t="s">
        <v>47</v>
      </c>
      <c r="B21" s="36" t="s">
        <v>117</v>
      </c>
      <c r="C21" s="36"/>
      <c r="D21" s="36"/>
      <c r="E21" s="21" t="s">
        <v>48</v>
      </c>
      <c r="F21" s="42"/>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24">
        <v>9.1593915243142199</v>
      </c>
      <c r="D24" s="24">
        <v>4.6021610790246505</v>
      </c>
      <c r="E24" s="14">
        <f>(C24-D24)/D24</f>
        <v>0.99023705755544666</v>
      </c>
      <c r="F24" s="14">
        <f>ABS(E24)</f>
        <v>0.99023705755544666</v>
      </c>
      <c r="G24" s="5">
        <f>RANK(F24,$F$24:$F$56,1)</f>
        <v>3</v>
      </c>
      <c r="H24" s="24">
        <v>6.9588873035504806</v>
      </c>
      <c r="I24" s="14">
        <f>H24/MAX($H$24:$H$56)</f>
        <v>1</v>
      </c>
      <c r="J24" s="5">
        <f>RANK(I24,$I$24:$I$56,1)</f>
        <v>33</v>
      </c>
      <c r="K24" s="19">
        <f>I24*F24</f>
        <v>0.99023705755544666</v>
      </c>
      <c r="L24" s="5">
        <f>RANK(K24,$K$24:$K$56,1)</f>
        <v>33</v>
      </c>
      <c r="M24" s="9">
        <f>IF(E24&gt;0,1,-1)</f>
        <v>1</v>
      </c>
      <c r="N24" s="9">
        <f>K24*M24</f>
        <v>0.99023705755544666</v>
      </c>
    </row>
    <row r="25" spans="1:14" x14ac:dyDescent="0.35">
      <c r="A25" s="5">
        <v>8</v>
      </c>
      <c r="B25" s="5" t="s">
        <v>65</v>
      </c>
      <c r="C25" s="24">
        <v>1.3974587902793298</v>
      </c>
      <c r="D25" s="24">
        <v>0.56693031169948194</v>
      </c>
      <c r="E25" s="14">
        <f t="shared" ref="E25:E56" si="0">(C25-D25)/D25</f>
        <v>1.4649569117060968</v>
      </c>
      <c r="F25" s="14">
        <f t="shared" ref="F25:F56" si="1">ABS(E25)</f>
        <v>1.4649569117060968</v>
      </c>
      <c r="G25" s="5">
        <f t="shared" ref="G25:G56" si="2">RANK(F25,$F$24:$F$56,1)</f>
        <v>16</v>
      </c>
      <c r="H25" s="24">
        <v>0.99233783849847601</v>
      </c>
      <c r="I25" s="14">
        <f t="shared" ref="I25:I56" si="3">H25/MAX($H$24:$H$56)</f>
        <v>0.14260007314562734</v>
      </c>
      <c r="J25" s="5">
        <f t="shared" ref="J25:J56" si="4">RANK(I25,$I$24:$I$56,1)</f>
        <v>19</v>
      </c>
      <c r="K25" s="19">
        <f t="shared" ref="K25:K55" si="5">I25*F25</f>
        <v>0.20890296276448173</v>
      </c>
      <c r="L25" s="5">
        <f t="shared" ref="L25:L55" si="6">RANK(K25,$K$24:$K$56,1)</f>
        <v>17</v>
      </c>
      <c r="M25" s="9">
        <f t="shared" ref="M25:M56" si="7">IF(E25&gt;0,1,-1)</f>
        <v>1</v>
      </c>
      <c r="N25" s="9">
        <f t="shared" ref="N25:N56" si="8">K25*M25</f>
        <v>0.20890296276448173</v>
      </c>
    </row>
    <row r="26" spans="1:14" x14ac:dyDescent="0.35">
      <c r="A26" s="5">
        <v>11</v>
      </c>
      <c r="B26" s="5" t="s">
        <v>118</v>
      </c>
      <c r="C26" s="24">
        <v>2.1810162539800899</v>
      </c>
      <c r="D26" s="24">
        <v>0.95281459295600501</v>
      </c>
      <c r="E26" s="14">
        <f t="shared" si="0"/>
        <v>1.2890248219369951</v>
      </c>
      <c r="F26" s="14">
        <f t="shared" si="1"/>
        <v>1.2890248219369951</v>
      </c>
      <c r="G26" s="5">
        <f t="shared" si="2"/>
        <v>11</v>
      </c>
      <c r="H26" s="24">
        <v>1.5927991825479999</v>
      </c>
      <c r="I26" s="14">
        <f t="shared" si="3"/>
        <v>0.22888704947633523</v>
      </c>
      <c r="J26" s="5">
        <f t="shared" si="4"/>
        <v>25</v>
      </c>
      <c r="K26" s="19">
        <f t="shared" si="5"/>
        <v>0.2950410881949172</v>
      </c>
      <c r="L26" s="5">
        <f t="shared" si="6"/>
        <v>24</v>
      </c>
      <c r="M26" s="9">
        <f t="shared" si="7"/>
        <v>1</v>
      </c>
      <c r="N26" s="9">
        <f t="shared" si="8"/>
        <v>0.2950410881949172</v>
      </c>
    </row>
    <row r="27" spans="1:14" x14ac:dyDescent="0.35">
      <c r="A27" s="5">
        <v>13</v>
      </c>
      <c r="B27" s="5" t="s">
        <v>67</v>
      </c>
      <c r="C27" s="24">
        <v>0.70474576882175899</v>
      </c>
      <c r="D27" s="24">
        <v>0.22778147249287201</v>
      </c>
      <c r="E27" s="14">
        <f t="shared" si="0"/>
        <v>2.0939556282120915</v>
      </c>
      <c r="F27" s="14">
        <f t="shared" si="1"/>
        <v>2.0939556282120915</v>
      </c>
      <c r="G27" s="5">
        <f t="shared" si="2"/>
        <v>24</v>
      </c>
      <c r="H27" s="24">
        <v>0.46804641240836004</v>
      </c>
      <c r="I27" s="14">
        <f t="shared" si="3"/>
        <v>6.7258800436322486E-2</v>
      </c>
      <c r="J27" s="5">
        <f t="shared" si="4"/>
        <v>9</v>
      </c>
      <c r="K27" s="19">
        <f t="shared" si="5"/>
        <v>0.14083694372043135</v>
      </c>
      <c r="L27" s="5">
        <f t="shared" si="6"/>
        <v>12</v>
      </c>
      <c r="M27" s="9">
        <f t="shared" si="7"/>
        <v>1</v>
      </c>
      <c r="N27" s="9">
        <f t="shared" si="8"/>
        <v>0.14083694372043135</v>
      </c>
    </row>
    <row r="28" spans="1:14" x14ac:dyDescent="0.35">
      <c r="A28" s="5">
        <v>15</v>
      </c>
      <c r="B28" s="5" t="s">
        <v>68</v>
      </c>
      <c r="C28" s="24">
        <v>1.3706913928643401</v>
      </c>
      <c r="D28" s="24">
        <v>0.57442928057519504</v>
      </c>
      <c r="E28" s="14">
        <f t="shared" si="0"/>
        <v>1.3861795336961609</v>
      </c>
      <c r="F28" s="14">
        <f t="shared" si="1"/>
        <v>1.3861795336961609</v>
      </c>
      <c r="G28" s="5">
        <f t="shared" si="2"/>
        <v>14</v>
      </c>
      <c r="H28" s="24">
        <v>0.97826505792917695</v>
      </c>
      <c r="I28" s="14">
        <f t="shared" si="3"/>
        <v>0.14057779861301364</v>
      </c>
      <c r="J28" s="5">
        <f t="shared" si="4"/>
        <v>18</v>
      </c>
      <c r="K28" s="19">
        <f t="shared" si="5"/>
        <v>0.19486606732942005</v>
      </c>
      <c r="L28" s="5">
        <f t="shared" si="6"/>
        <v>16</v>
      </c>
      <c r="M28" s="9">
        <f t="shared" si="7"/>
        <v>1</v>
      </c>
      <c r="N28" s="9">
        <f t="shared" si="8"/>
        <v>0.19486606732942005</v>
      </c>
    </row>
    <row r="29" spans="1:14" x14ac:dyDescent="0.35">
      <c r="A29" s="5">
        <v>17</v>
      </c>
      <c r="B29" s="5" t="s">
        <v>69</v>
      </c>
      <c r="C29" s="24">
        <v>3.7029851786417201</v>
      </c>
      <c r="D29" s="24">
        <v>1.89065162182145</v>
      </c>
      <c r="E29" s="14">
        <f t="shared" si="0"/>
        <v>0.95857615221268078</v>
      </c>
      <c r="F29" s="14">
        <f t="shared" si="1"/>
        <v>0.95857615221268078</v>
      </c>
      <c r="G29" s="5">
        <f t="shared" si="2"/>
        <v>2</v>
      </c>
      <c r="H29" s="24">
        <v>2.82607533284401</v>
      </c>
      <c r="I29" s="14">
        <f t="shared" si="3"/>
        <v>0.40611023135870061</v>
      </c>
      <c r="J29" s="5">
        <f t="shared" si="4"/>
        <v>32</v>
      </c>
      <c r="K29" s="19">
        <f t="shared" si="5"/>
        <v>0.3892875829500248</v>
      </c>
      <c r="L29" s="5">
        <f t="shared" si="6"/>
        <v>31</v>
      </c>
      <c r="M29" s="9">
        <f t="shared" si="7"/>
        <v>1</v>
      </c>
      <c r="N29" s="9">
        <f t="shared" si="8"/>
        <v>0.3892875829500248</v>
      </c>
    </row>
    <row r="30" spans="1:14" x14ac:dyDescent="0.35">
      <c r="A30" s="5">
        <v>18</v>
      </c>
      <c r="B30" s="5" t="s">
        <v>70</v>
      </c>
      <c r="C30" s="24">
        <v>2.1910033733730399</v>
      </c>
      <c r="D30" s="24">
        <v>0.919187324691077</v>
      </c>
      <c r="E30" s="14">
        <f t="shared" si="0"/>
        <v>1.3836309689207238</v>
      </c>
      <c r="F30" s="14">
        <f t="shared" si="1"/>
        <v>1.3836309689207238</v>
      </c>
      <c r="G30" s="5">
        <f t="shared" si="2"/>
        <v>13</v>
      </c>
      <c r="H30" s="24">
        <v>1.5492496419751001</v>
      </c>
      <c r="I30" s="14">
        <f t="shared" si="3"/>
        <v>0.22262893109142037</v>
      </c>
      <c r="J30" s="5">
        <f t="shared" si="4"/>
        <v>24</v>
      </c>
      <c r="K30" s="19">
        <f t="shared" si="5"/>
        <v>0.30803628363580704</v>
      </c>
      <c r="L30" s="5">
        <f t="shared" si="6"/>
        <v>25</v>
      </c>
      <c r="M30" s="9">
        <f t="shared" si="7"/>
        <v>1</v>
      </c>
      <c r="N30" s="9">
        <f t="shared" si="8"/>
        <v>0.30803628363580704</v>
      </c>
    </row>
    <row r="31" spans="1:14" x14ac:dyDescent="0.35">
      <c r="A31" s="5">
        <v>19</v>
      </c>
      <c r="B31" s="5" t="s">
        <v>71</v>
      </c>
      <c r="C31" s="24">
        <v>0.78064214948908095</v>
      </c>
      <c r="D31" s="24">
        <v>0.27316462544621301</v>
      </c>
      <c r="E31" s="14">
        <f t="shared" si="0"/>
        <v>1.8577717492296304</v>
      </c>
      <c r="F31" s="14">
        <f t="shared" si="1"/>
        <v>1.8577717492296304</v>
      </c>
      <c r="G31" s="5">
        <f t="shared" si="2"/>
        <v>23</v>
      </c>
      <c r="H31" s="24">
        <v>0.52973741283590492</v>
      </c>
      <c r="I31" s="14">
        <f t="shared" si="3"/>
        <v>7.6123867182850996E-2</v>
      </c>
      <c r="J31" s="5">
        <f t="shared" si="4"/>
        <v>12</v>
      </c>
      <c r="K31" s="19">
        <f t="shared" si="5"/>
        <v>0.14142076989440916</v>
      </c>
      <c r="L31" s="5">
        <f t="shared" si="6"/>
        <v>13</v>
      </c>
      <c r="M31" s="9">
        <f t="shared" si="7"/>
        <v>1</v>
      </c>
      <c r="N31" s="9">
        <f t="shared" si="8"/>
        <v>0.14142076989440916</v>
      </c>
    </row>
    <row r="32" spans="1:14" x14ac:dyDescent="0.35">
      <c r="A32" s="5">
        <v>20</v>
      </c>
      <c r="B32" s="5" t="s">
        <v>72</v>
      </c>
      <c r="C32" s="24">
        <v>0.67526190729297797</v>
      </c>
      <c r="D32" s="24">
        <v>0.35753083703469402</v>
      </c>
      <c r="E32" s="27">
        <f t="shared" si="0"/>
        <v>0.88868158308664158</v>
      </c>
      <c r="F32" s="14">
        <f t="shared" si="1"/>
        <v>0.88868158308664158</v>
      </c>
      <c r="G32" s="5">
        <f t="shared" si="2"/>
        <v>1</v>
      </c>
      <c r="H32" s="24">
        <v>0.51800619792525304</v>
      </c>
      <c r="I32" s="14">
        <f t="shared" si="3"/>
        <v>7.4438078291763979E-2</v>
      </c>
      <c r="J32" s="5">
        <f t="shared" si="4"/>
        <v>11</v>
      </c>
      <c r="K32" s="19">
        <f t="shared" si="5"/>
        <v>6.6151749258252179E-2</v>
      </c>
      <c r="L32" s="5">
        <f t="shared" si="6"/>
        <v>3</v>
      </c>
      <c r="M32" s="9">
        <f t="shared" si="7"/>
        <v>1</v>
      </c>
      <c r="N32" s="9">
        <f t="shared" si="8"/>
        <v>6.6151749258252179E-2</v>
      </c>
    </row>
    <row r="33" spans="1:14" x14ac:dyDescent="0.35">
      <c r="A33" s="5">
        <v>23</v>
      </c>
      <c r="B33" s="5" t="s">
        <v>73</v>
      </c>
      <c r="C33" s="24">
        <v>0.83767912727707305</v>
      </c>
      <c r="D33" s="24">
        <v>0.29874151094181201</v>
      </c>
      <c r="E33" s="14">
        <f t="shared" si="0"/>
        <v>1.8040265466831416</v>
      </c>
      <c r="F33" s="14">
        <f t="shared" si="1"/>
        <v>1.8040265466831416</v>
      </c>
      <c r="G33" s="5">
        <f t="shared" si="2"/>
        <v>22</v>
      </c>
      <c r="H33" s="24">
        <v>0.56963980741668896</v>
      </c>
      <c r="I33" s="14">
        <f t="shared" si="3"/>
        <v>8.1857886551209721E-2</v>
      </c>
      <c r="J33" s="5">
        <f t="shared" si="4"/>
        <v>13</v>
      </c>
      <c r="K33" s="19">
        <f t="shared" si="5"/>
        <v>0.14767380039375924</v>
      </c>
      <c r="L33" s="5">
        <f t="shared" si="6"/>
        <v>14</v>
      </c>
      <c r="M33" s="9">
        <f t="shared" si="7"/>
        <v>1</v>
      </c>
      <c r="N33" s="9">
        <f t="shared" si="8"/>
        <v>0.14767380039375924</v>
      </c>
    </row>
    <row r="34" spans="1:14" x14ac:dyDescent="0.35">
      <c r="A34" s="5">
        <v>25</v>
      </c>
      <c r="B34" s="5" t="s">
        <v>74</v>
      </c>
      <c r="C34" s="24">
        <v>1.02873807925315</v>
      </c>
      <c r="D34" s="24">
        <v>0.39956611378741097</v>
      </c>
      <c r="E34" s="14">
        <f t="shared" si="0"/>
        <v>1.574637947902884</v>
      </c>
      <c r="F34" s="14">
        <f t="shared" si="1"/>
        <v>1.574637947902884</v>
      </c>
      <c r="G34" s="5">
        <f t="shared" si="2"/>
        <v>18</v>
      </c>
      <c r="H34" s="24">
        <v>0.71806534270920908</v>
      </c>
      <c r="I34" s="14">
        <f t="shared" si="3"/>
        <v>0.10318680435345552</v>
      </c>
      <c r="J34" s="5">
        <f t="shared" si="4"/>
        <v>16</v>
      </c>
      <c r="K34" s="19">
        <f t="shared" si="5"/>
        <v>0.16248185785778158</v>
      </c>
      <c r="L34" s="5">
        <f t="shared" si="6"/>
        <v>15</v>
      </c>
      <c r="M34" s="9">
        <f t="shared" si="7"/>
        <v>1</v>
      </c>
      <c r="N34" s="9">
        <f t="shared" si="8"/>
        <v>0.16248185785778158</v>
      </c>
    </row>
    <row r="35" spans="1:14" x14ac:dyDescent="0.35">
      <c r="A35" s="5">
        <v>27</v>
      </c>
      <c r="B35" s="5" t="s">
        <v>75</v>
      </c>
      <c r="C35" s="24">
        <v>0.337379593354311</v>
      </c>
      <c r="D35" s="24">
        <v>5.9991389471158299E-2</v>
      </c>
      <c r="E35" s="14">
        <f t="shared" si="0"/>
        <v>4.6238002874814388</v>
      </c>
      <c r="F35" s="14">
        <f t="shared" si="1"/>
        <v>4.6238002874814388</v>
      </c>
      <c r="G35" s="5">
        <f t="shared" si="2"/>
        <v>33</v>
      </c>
      <c r="H35" s="24">
        <v>0.20040150004879298</v>
      </c>
      <c r="I35" s="14">
        <f t="shared" si="3"/>
        <v>2.8797922901632064E-2</v>
      </c>
      <c r="J35" s="5">
        <f t="shared" si="4"/>
        <v>2</v>
      </c>
      <c r="K35" s="19">
        <f t="shared" si="5"/>
        <v>0.13315584419143464</v>
      </c>
      <c r="L35" s="5">
        <f t="shared" si="6"/>
        <v>11</v>
      </c>
      <c r="M35" s="9">
        <f t="shared" si="7"/>
        <v>1</v>
      </c>
      <c r="N35" s="9">
        <f t="shared" si="8"/>
        <v>0.13315584419143464</v>
      </c>
    </row>
    <row r="36" spans="1:14" x14ac:dyDescent="0.35">
      <c r="A36" s="5">
        <v>41</v>
      </c>
      <c r="B36" s="5" t="s">
        <v>76</v>
      </c>
      <c r="C36" s="24">
        <v>0.73555627092008602</v>
      </c>
      <c r="D36" s="24">
        <v>0.29123656954711802</v>
      </c>
      <c r="E36" s="14">
        <f t="shared" si="0"/>
        <v>1.5256315580969073</v>
      </c>
      <c r="F36" s="14">
        <f t="shared" si="1"/>
        <v>1.5256315580969073</v>
      </c>
      <c r="G36" s="5">
        <f t="shared" si="2"/>
        <v>17</v>
      </c>
      <c r="H36" s="24">
        <v>0.51424109046907995</v>
      </c>
      <c r="I36" s="14">
        <f t="shared" si="3"/>
        <v>7.3897028079001933E-2</v>
      </c>
      <c r="J36" s="5">
        <f t="shared" si="4"/>
        <v>10</v>
      </c>
      <c r="K36" s="19">
        <f t="shared" si="5"/>
        <v>0.11273963808689863</v>
      </c>
      <c r="L36" s="5">
        <f t="shared" si="6"/>
        <v>9</v>
      </c>
      <c r="M36" s="9">
        <f t="shared" si="7"/>
        <v>1</v>
      </c>
      <c r="N36" s="9">
        <f t="shared" si="8"/>
        <v>0.11273963808689863</v>
      </c>
    </row>
    <row r="37" spans="1:14" x14ac:dyDescent="0.35">
      <c r="A37" s="5">
        <v>44</v>
      </c>
      <c r="B37" s="5" t="s">
        <v>77</v>
      </c>
      <c r="C37" s="24">
        <v>0.50215193852395001</v>
      </c>
      <c r="D37" s="24">
        <v>0.158027164253845</v>
      </c>
      <c r="E37" s="14">
        <f t="shared" si="0"/>
        <v>2.1776305098870496</v>
      </c>
      <c r="F37" s="14">
        <f t="shared" si="1"/>
        <v>2.1776305098870496</v>
      </c>
      <c r="G37" s="5">
        <f t="shared" si="2"/>
        <v>25</v>
      </c>
      <c r="H37" s="24">
        <v>0.333306145218769</v>
      </c>
      <c r="I37" s="14">
        <f t="shared" si="3"/>
        <v>4.7896471185661177E-2</v>
      </c>
      <c r="J37" s="5">
        <f t="shared" si="4"/>
        <v>6</v>
      </c>
      <c r="K37" s="19">
        <f t="shared" si="5"/>
        <v>0.10430081696982173</v>
      </c>
      <c r="L37" s="5">
        <f t="shared" si="6"/>
        <v>8</v>
      </c>
      <c r="M37" s="9">
        <f t="shared" si="7"/>
        <v>1</v>
      </c>
      <c r="N37" s="9">
        <f t="shared" si="8"/>
        <v>0.10430081696982173</v>
      </c>
    </row>
    <row r="38" spans="1:14" x14ac:dyDescent="0.35">
      <c r="A38" s="5">
        <v>47</v>
      </c>
      <c r="B38" s="5" t="s">
        <v>78</v>
      </c>
      <c r="C38" s="24">
        <v>0.49785660354523403</v>
      </c>
      <c r="D38" s="24">
        <v>0.23657668041654001</v>
      </c>
      <c r="E38" s="14">
        <f t="shared" si="0"/>
        <v>1.1044196015797461</v>
      </c>
      <c r="F38" s="14">
        <f t="shared" si="1"/>
        <v>1.1044196015797461</v>
      </c>
      <c r="G38" s="5">
        <f t="shared" si="2"/>
        <v>4</v>
      </c>
      <c r="H38" s="24">
        <v>0.36722382911300999</v>
      </c>
      <c r="I38" s="14">
        <f t="shared" si="3"/>
        <v>5.2770480839034344E-2</v>
      </c>
      <c r="J38" s="5">
        <f t="shared" si="4"/>
        <v>8</v>
      </c>
      <c r="K38" s="19">
        <f t="shared" si="5"/>
        <v>5.828075342341793E-2</v>
      </c>
      <c r="L38" s="5">
        <f t="shared" si="6"/>
        <v>2</v>
      </c>
      <c r="M38" s="9">
        <f t="shared" si="7"/>
        <v>1</v>
      </c>
      <c r="N38" s="9">
        <f t="shared" si="8"/>
        <v>5.828075342341793E-2</v>
      </c>
    </row>
    <row r="39" spans="1:14" x14ac:dyDescent="0.35">
      <c r="A39" s="5">
        <v>50</v>
      </c>
      <c r="B39" s="5" t="s">
        <v>79</v>
      </c>
      <c r="C39" s="24">
        <v>1.6058552234341099</v>
      </c>
      <c r="D39" s="24">
        <v>0.59469689438074702</v>
      </c>
      <c r="E39" s="14">
        <f t="shared" si="0"/>
        <v>1.7002919278841595</v>
      </c>
      <c r="F39" s="14">
        <f t="shared" si="1"/>
        <v>1.7002919278841595</v>
      </c>
      <c r="G39" s="5">
        <f t="shared" si="2"/>
        <v>21</v>
      </c>
      <c r="H39" s="24">
        <v>1.0964353103166902</v>
      </c>
      <c r="I39" s="14">
        <f t="shared" si="3"/>
        <v>0.15755899793883427</v>
      </c>
      <c r="J39" s="5">
        <f t="shared" si="4"/>
        <v>21</v>
      </c>
      <c r="K39" s="19">
        <f t="shared" si="5"/>
        <v>0.26789629236091683</v>
      </c>
      <c r="L39" s="5">
        <f t="shared" si="6"/>
        <v>20</v>
      </c>
      <c r="M39" s="9">
        <f t="shared" si="7"/>
        <v>1</v>
      </c>
      <c r="N39" s="9">
        <f t="shared" si="8"/>
        <v>0.26789629236091683</v>
      </c>
    </row>
    <row r="40" spans="1:14" x14ac:dyDescent="0.35">
      <c r="A40" s="5">
        <v>52</v>
      </c>
      <c r="B40" s="5" t="s">
        <v>80</v>
      </c>
      <c r="C40" s="24">
        <v>1.9181414512928301</v>
      </c>
      <c r="D40" s="24">
        <v>0.82721160145969896</v>
      </c>
      <c r="E40" s="14">
        <f t="shared" si="0"/>
        <v>1.3188038561210631</v>
      </c>
      <c r="F40" s="14">
        <f t="shared" si="1"/>
        <v>1.3188038561210631</v>
      </c>
      <c r="G40" s="5">
        <f t="shared" si="2"/>
        <v>12</v>
      </c>
      <c r="H40" s="24">
        <v>1.38552501629153</v>
      </c>
      <c r="I40" s="14">
        <f t="shared" si="3"/>
        <v>0.19910151664399336</v>
      </c>
      <c r="J40" s="5">
        <f t="shared" si="4"/>
        <v>23</v>
      </c>
      <c r="K40" s="19">
        <f t="shared" si="5"/>
        <v>0.26257584790965049</v>
      </c>
      <c r="L40" s="5">
        <f t="shared" si="6"/>
        <v>19</v>
      </c>
      <c r="M40" s="9">
        <f t="shared" si="7"/>
        <v>1</v>
      </c>
      <c r="N40" s="9">
        <f t="shared" si="8"/>
        <v>0.26257584790965049</v>
      </c>
    </row>
    <row r="41" spans="1:14" ht="13.9" customHeight="1" x14ac:dyDescent="0.35">
      <c r="A41" s="5">
        <v>54</v>
      </c>
      <c r="B41" s="5" t="s">
        <v>81</v>
      </c>
      <c r="C41" s="24">
        <v>1.06087895609511</v>
      </c>
      <c r="D41" s="24">
        <v>0.49177473038235803</v>
      </c>
      <c r="E41" s="14">
        <f t="shared" si="0"/>
        <v>1.1572457683424882</v>
      </c>
      <c r="F41" s="14">
        <f t="shared" si="1"/>
        <v>1.1572457683424882</v>
      </c>
      <c r="G41" s="5">
        <f t="shared" si="2"/>
        <v>7</v>
      </c>
      <c r="H41" s="24">
        <v>0.78037115685339398</v>
      </c>
      <c r="I41" s="14">
        <f t="shared" si="3"/>
        <v>0.11214022052853799</v>
      </c>
      <c r="J41" s="5">
        <f t="shared" si="4"/>
        <v>17</v>
      </c>
      <c r="K41" s="19">
        <f t="shared" si="5"/>
        <v>0.12977379566764402</v>
      </c>
      <c r="L41" s="5">
        <f t="shared" si="6"/>
        <v>10</v>
      </c>
      <c r="M41" s="9">
        <f t="shared" si="7"/>
        <v>1</v>
      </c>
      <c r="N41" s="9">
        <f t="shared" si="8"/>
        <v>0.12977379566764402</v>
      </c>
    </row>
    <row r="42" spans="1:14" x14ac:dyDescent="0.35">
      <c r="A42" s="5">
        <v>63</v>
      </c>
      <c r="B42" s="5" t="s">
        <v>82</v>
      </c>
      <c r="C42" s="24">
        <v>3.4805435881807001</v>
      </c>
      <c r="D42" s="24">
        <v>1.63219067564496</v>
      </c>
      <c r="E42" s="14">
        <f t="shared" si="0"/>
        <v>1.1324368776983507</v>
      </c>
      <c r="F42" s="14">
        <f t="shared" si="1"/>
        <v>1.1324368776983507</v>
      </c>
      <c r="G42" s="5">
        <f t="shared" si="2"/>
        <v>5</v>
      </c>
      <c r="H42" s="24">
        <v>2.59020389553742</v>
      </c>
      <c r="I42" s="14">
        <f t="shared" si="3"/>
        <v>0.37221523823440522</v>
      </c>
      <c r="J42" s="5">
        <f t="shared" si="4"/>
        <v>31</v>
      </c>
      <c r="K42" s="19">
        <f t="shared" si="5"/>
        <v>0.4215102622179176</v>
      </c>
      <c r="L42" s="5">
        <f t="shared" si="6"/>
        <v>32</v>
      </c>
      <c r="M42" s="9">
        <f t="shared" si="7"/>
        <v>1</v>
      </c>
      <c r="N42" s="9">
        <f t="shared" si="8"/>
        <v>0.4215102622179176</v>
      </c>
    </row>
    <row r="43" spans="1:14" x14ac:dyDescent="0.35">
      <c r="A43" s="5">
        <v>66</v>
      </c>
      <c r="B43" s="5" t="s">
        <v>83</v>
      </c>
      <c r="C43" s="24">
        <v>2.5694177964324898</v>
      </c>
      <c r="D43" s="24">
        <v>1.13026095413042</v>
      </c>
      <c r="E43" s="14">
        <f t="shared" si="0"/>
        <v>1.2732960800272026</v>
      </c>
      <c r="F43" s="14">
        <f t="shared" si="1"/>
        <v>1.2732960800272026</v>
      </c>
      <c r="G43" s="5">
        <f t="shared" si="2"/>
        <v>10</v>
      </c>
      <c r="H43" s="24">
        <v>1.8816735120888699</v>
      </c>
      <c r="I43" s="14">
        <f t="shared" si="3"/>
        <v>0.27039861834359996</v>
      </c>
      <c r="J43" s="5">
        <f t="shared" si="4"/>
        <v>29</v>
      </c>
      <c r="K43" s="19">
        <f t="shared" si="5"/>
        <v>0.34429750078167748</v>
      </c>
      <c r="L43" s="5">
        <f t="shared" si="6"/>
        <v>27</v>
      </c>
      <c r="M43" s="9">
        <f t="shared" si="7"/>
        <v>1</v>
      </c>
      <c r="N43" s="9">
        <f t="shared" si="8"/>
        <v>0.34429750078167748</v>
      </c>
    </row>
    <row r="44" spans="1:14" x14ac:dyDescent="0.35">
      <c r="A44" s="5">
        <v>68</v>
      </c>
      <c r="B44" s="5" t="s">
        <v>84</v>
      </c>
      <c r="C44" s="24">
        <v>2.7473900641565998</v>
      </c>
      <c r="D44" s="24">
        <v>1.2132147628708601</v>
      </c>
      <c r="E44" s="14">
        <f t="shared" si="0"/>
        <v>1.2645537692398194</v>
      </c>
      <c r="F44" s="14">
        <f t="shared" si="1"/>
        <v>1.2645537692398194</v>
      </c>
      <c r="G44" s="5">
        <f t="shared" si="2"/>
        <v>9</v>
      </c>
      <c r="H44" s="24">
        <v>1.99645603104022</v>
      </c>
      <c r="I44" s="14">
        <f t="shared" si="3"/>
        <v>0.28689299653144434</v>
      </c>
      <c r="J44" s="5">
        <f t="shared" si="4"/>
        <v>30</v>
      </c>
      <c r="K44" s="19">
        <f t="shared" si="5"/>
        <v>0.36279162013234439</v>
      </c>
      <c r="L44" s="5">
        <f t="shared" si="6"/>
        <v>29</v>
      </c>
      <c r="M44" s="9">
        <f t="shared" si="7"/>
        <v>1</v>
      </c>
      <c r="N44" s="9">
        <f t="shared" si="8"/>
        <v>0.36279162013234439</v>
      </c>
    </row>
    <row r="45" spans="1:14" x14ac:dyDescent="0.35">
      <c r="A45" s="5">
        <v>70</v>
      </c>
      <c r="B45" s="5" t="s">
        <v>85</v>
      </c>
      <c r="C45" s="24">
        <v>0.52334274796477798</v>
      </c>
      <c r="D45" s="24">
        <v>0.20190657494339398</v>
      </c>
      <c r="E45" s="14">
        <f t="shared" si="0"/>
        <v>1.5920044857949824</v>
      </c>
      <c r="F45" s="14">
        <f t="shared" si="1"/>
        <v>1.5920044857949824</v>
      </c>
      <c r="G45" s="5">
        <f t="shared" si="2"/>
        <v>20</v>
      </c>
      <c r="H45" s="24">
        <v>0.361984211282944</v>
      </c>
      <c r="I45" s="14">
        <f t="shared" si="3"/>
        <v>5.2017541812791931E-2</v>
      </c>
      <c r="J45" s="5">
        <f t="shared" si="4"/>
        <v>7</v>
      </c>
      <c r="K45" s="19">
        <f t="shared" si="5"/>
        <v>8.2812159905992819E-2</v>
      </c>
      <c r="L45" s="5">
        <f t="shared" si="6"/>
        <v>5</v>
      </c>
      <c r="M45" s="9">
        <f t="shared" si="7"/>
        <v>1</v>
      </c>
      <c r="N45" s="9">
        <f t="shared" si="8"/>
        <v>8.2812159905992819E-2</v>
      </c>
    </row>
    <row r="46" spans="1:14" x14ac:dyDescent="0.35">
      <c r="A46" s="5">
        <v>73</v>
      </c>
      <c r="B46" s="5" t="s">
        <v>86</v>
      </c>
      <c r="C46" s="24">
        <v>1.7766349981115099</v>
      </c>
      <c r="D46" s="24">
        <v>0.68591687934543899</v>
      </c>
      <c r="E46" s="14">
        <f t="shared" si="0"/>
        <v>1.5901607783831304</v>
      </c>
      <c r="F46" s="14">
        <f t="shared" si="1"/>
        <v>1.5901607783831304</v>
      </c>
      <c r="G46" s="5">
        <f t="shared" si="2"/>
        <v>19</v>
      </c>
      <c r="H46" s="24">
        <v>1.23721392640303</v>
      </c>
      <c r="I46" s="14">
        <f t="shared" si="3"/>
        <v>0.17778904477613733</v>
      </c>
      <c r="J46" s="5">
        <f t="shared" si="4"/>
        <v>22</v>
      </c>
      <c r="K46" s="19">
        <f t="shared" si="5"/>
        <v>0.28271316582921574</v>
      </c>
      <c r="L46" s="5">
        <f t="shared" si="6"/>
        <v>23</v>
      </c>
      <c r="M46" s="9">
        <f t="shared" si="7"/>
        <v>1</v>
      </c>
      <c r="N46" s="9">
        <f t="shared" si="8"/>
        <v>0.28271316582921574</v>
      </c>
    </row>
    <row r="47" spans="1:14" x14ac:dyDescent="0.35">
      <c r="A47" s="5">
        <v>76</v>
      </c>
      <c r="B47" s="5" t="s">
        <v>87</v>
      </c>
      <c r="C47" s="24">
        <v>2.4818782835030899</v>
      </c>
      <c r="D47" s="24">
        <v>1.0215310830145701</v>
      </c>
      <c r="E47" s="14">
        <f t="shared" si="0"/>
        <v>1.4295670731613861</v>
      </c>
      <c r="F47" s="14">
        <f t="shared" si="1"/>
        <v>1.4295670731613861</v>
      </c>
      <c r="G47" s="5">
        <f t="shared" si="2"/>
        <v>15</v>
      </c>
      <c r="H47" s="24">
        <v>1.78812787129988</v>
      </c>
      <c r="I47" s="14">
        <f t="shared" si="3"/>
        <v>0.25695600363977195</v>
      </c>
      <c r="J47" s="5">
        <f t="shared" si="4"/>
        <v>28</v>
      </c>
      <c r="K47" s="19">
        <f t="shared" si="5"/>
        <v>0.36733584205455527</v>
      </c>
      <c r="L47" s="5">
        <f t="shared" si="6"/>
        <v>30</v>
      </c>
      <c r="M47" s="9">
        <f t="shared" si="7"/>
        <v>1</v>
      </c>
      <c r="N47" s="9">
        <f t="shared" si="8"/>
        <v>0.36733584205455527</v>
      </c>
    </row>
    <row r="48" spans="1:14" x14ac:dyDescent="0.35">
      <c r="A48" s="5">
        <v>81</v>
      </c>
      <c r="B48" s="5" t="s">
        <v>88</v>
      </c>
      <c r="C48" s="24">
        <v>1.6152069734225001</v>
      </c>
      <c r="D48" s="24">
        <v>0.49068038803535596</v>
      </c>
      <c r="E48" s="14">
        <f t="shared" si="0"/>
        <v>2.2917699847137896</v>
      </c>
      <c r="F48" s="14">
        <f t="shared" si="1"/>
        <v>2.2917699847137896</v>
      </c>
      <c r="G48" s="5">
        <f t="shared" si="2"/>
        <v>29</v>
      </c>
      <c r="H48" s="24">
        <v>1.0511014944933599</v>
      </c>
      <c r="I48" s="14">
        <f t="shared" si="3"/>
        <v>0.15104447717626918</v>
      </c>
      <c r="J48" s="5">
        <f t="shared" si="4"/>
        <v>20</v>
      </c>
      <c r="K48" s="19">
        <f t="shared" si="5"/>
        <v>0.34615919914936077</v>
      </c>
      <c r="L48" s="5">
        <f t="shared" si="6"/>
        <v>28</v>
      </c>
      <c r="M48" s="9">
        <f t="shared" si="7"/>
        <v>1</v>
      </c>
      <c r="N48" s="9">
        <f t="shared" si="8"/>
        <v>0.34615919914936077</v>
      </c>
    </row>
    <row r="49" spans="1:21" x14ac:dyDescent="0.35">
      <c r="A49" s="5">
        <v>85</v>
      </c>
      <c r="B49" s="5" t="s">
        <v>89</v>
      </c>
      <c r="C49" s="24">
        <v>2.2315661942219802</v>
      </c>
      <c r="D49" s="24">
        <v>1.03694330204928</v>
      </c>
      <c r="E49" s="14">
        <f t="shared" si="0"/>
        <v>1.1520619206583453</v>
      </c>
      <c r="F49" s="14">
        <f t="shared" si="1"/>
        <v>1.1520619206583453</v>
      </c>
      <c r="G49" s="5">
        <f t="shared" si="2"/>
        <v>6</v>
      </c>
      <c r="H49" s="24">
        <v>1.6301775278811199</v>
      </c>
      <c r="I49" s="14">
        <f t="shared" si="3"/>
        <v>0.23425836010440781</v>
      </c>
      <c r="J49" s="5">
        <f t="shared" si="4"/>
        <v>26</v>
      </c>
      <c r="K49" s="19">
        <f t="shared" si="5"/>
        <v>0.26988013627215834</v>
      </c>
      <c r="L49" s="5">
        <f t="shared" si="6"/>
        <v>21</v>
      </c>
      <c r="M49" s="9">
        <f t="shared" si="7"/>
        <v>1</v>
      </c>
      <c r="N49" s="9">
        <f t="shared" si="8"/>
        <v>0.26988013627215834</v>
      </c>
    </row>
    <row r="50" spans="1:21" x14ac:dyDescent="0.35">
      <c r="A50" s="5">
        <v>86</v>
      </c>
      <c r="B50" s="5" t="s">
        <v>90</v>
      </c>
      <c r="C50" s="24">
        <v>2.2418133298760798</v>
      </c>
      <c r="D50" s="24">
        <v>1.0371047045863699</v>
      </c>
      <c r="E50" s="14">
        <f t="shared" si="0"/>
        <v>1.1616075213641863</v>
      </c>
      <c r="F50" s="14">
        <f t="shared" si="1"/>
        <v>1.1616075213641863</v>
      </c>
      <c r="G50" s="5">
        <f t="shared" si="2"/>
        <v>8</v>
      </c>
      <c r="H50" s="24">
        <v>1.63787367360518</v>
      </c>
      <c r="I50" s="14">
        <f t="shared" si="3"/>
        <v>0.23536430497581468</v>
      </c>
      <c r="J50" s="5">
        <f t="shared" si="4"/>
        <v>27</v>
      </c>
      <c r="K50" s="19">
        <f t="shared" si="5"/>
        <v>0.27340094692056049</v>
      </c>
      <c r="L50" s="5">
        <f t="shared" si="6"/>
        <v>22</v>
      </c>
      <c r="M50" s="9">
        <f t="shared" si="7"/>
        <v>1</v>
      </c>
      <c r="N50" s="9">
        <f t="shared" si="8"/>
        <v>0.27340094692056049</v>
      </c>
    </row>
    <row r="51" spans="1:21" ht="13.9" customHeight="1" x14ac:dyDescent="0.35">
      <c r="A51" s="5">
        <v>88</v>
      </c>
      <c r="B51" s="5" t="s">
        <v>91</v>
      </c>
      <c r="C51" s="24">
        <v>0.98954790030304907</v>
      </c>
      <c r="D51" s="24">
        <v>0.30180074444183597</v>
      </c>
      <c r="E51" s="14">
        <f t="shared" si="0"/>
        <v>2.2788119927708066</v>
      </c>
      <c r="F51" s="14">
        <f t="shared" si="1"/>
        <v>2.2788119927708066</v>
      </c>
      <c r="G51" s="5">
        <f t="shared" si="2"/>
        <v>27</v>
      </c>
      <c r="H51" s="24">
        <v>0.65959877089399799</v>
      </c>
      <c r="I51" s="14">
        <f t="shared" si="3"/>
        <v>9.4785091656458556E-2</v>
      </c>
      <c r="J51" s="5">
        <f t="shared" si="4"/>
        <v>14</v>
      </c>
      <c r="K51" s="19">
        <f t="shared" si="5"/>
        <v>0.21599740360261788</v>
      </c>
      <c r="L51" s="5">
        <f t="shared" si="6"/>
        <v>18</v>
      </c>
      <c r="M51" s="9">
        <f t="shared" si="7"/>
        <v>1</v>
      </c>
      <c r="N51" s="9">
        <f t="shared" si="8"/>
        <v>0.21599740360261788</v>
      </c>
    </row>
    <row r="52" spans="1:21" x14ac:dyDescent="0.35">
      <c r="A52" s="5">
        <v>91</v>
      </c>
      <c r="B52" s="5" t="s">
        <v>92</v>
      </c>
      <c r="C52" s="24">
        <v>0.40191916400813898</v>
      </c>
      <c r="D52" s="24">
        <v>0.11803031018365499</v>
      </c>
      <c r="E52" s="14">
        <f t="shared" si="0"/>
        <v>2.4052199251425614</v>
      </c>
      <c r="F52" s="14">
        <f t="shared" si="1"/>
        <v>2.4052199251425614</v>
      </c>
      <c r="G52" s="5">
        <f t="shared" si="2"/>
        <v>31</v>
      </c>
      <c r="H52" s="24">
        <v>0.255564615253557</v>
      </c>
      <c r="I52" s="14">
        <f t="shared" si="3"/>
        <v>3.6724925136115638E-2</v>
      </c>
      <c r="J52" s="5">
        <f t="shared" si="4"/>
        <v>4</v>
      </c>
      <c r="K52" s="19">
        <f t="shared" si="5"/>
        <v>8.8331521686754233E-2</v>
      </c>
      <c r="L52" s="5">
        <f t="shared" si="6"/>
        <v>6</v>
      </c>
      <c r="M52" s="9">
        <f t="shared" si="7"/>
        <v>1</v>
      </c>
      <c r="N52" s="9">
        <f t="shared" si="8"/>
        <v>8.8331521686754233E-2</v>
      </c>
    </row>
    <row r="53" spans="1:21" x14ac:dyDescent="0.35">
      <c r="A53" s="5">
        <v>94</v>
      </c>
      <c r="B53" s="5" t="s">
        <v>93</v>
      </c>
      <c r="C53" s="24">
        <v>0.34910783553142</v>
      </c>
      <c r="D53" s="24">
        <v>0.107902024961335</v>
      </c>
      <c r="E53" s="14">
        <f t="shared" si="0"/>
        <v>2.2354150504266932</v>
      </c>
      <c r="F53" s="14">
        <f t="shared" si="1"/>
        <v>2.2354150504266932</v>
      </c>
      <c r="G53" s="5">
        <f t="shared" si="2"/>
        <v>26</v>
      </c>
      <c r="H53" s="24">
        <v>0.22395162644868699</v>
      </c>
      <c r="I53" s="14">
        <f t="shared" si="3"/>
        <v>3.2182102781636523E-2</v>
      </c>
      <c r="J53" s="5">
        <f t="shared" si="4"/>
        <v>3</v>
      </c>
      <c r="K53" s="19">
        <f t="shared" si="5"/>
        <v>7.194035691244903E-2</v>
      </c>
      <c r="L53" s="5">
        <f t="shared" si="6"/>
        <v>4</v>
      </c>
      <c r="M53" s="9">
        <f t="shared" si="7"/>
        <v>1</v>
      </c>
      <c r="N53" s="9">
        <f t="shared" si="8"/>
        <v>7.194035691244903E-2</v>
      </c>
    </row>
    <row r="54" spans="1:21" x14ac:dyDescent="0.35">
      <c r="A54" s="5">
        <v>95</v>
      </c>
      <c r="B54" s="5" t="s">
        <v>94</v>
      </c>
      <c r="C54" s="24">
        <v>1.1535622000738299</v>
      </c>
      <c r="D54" s="24">
        <v>0.26874496103198098</v>
      </c>
      <c r="E54" s="14">
        <f t="shared" si="0"/>
        <v>3.2924049464747158</v>
      </c>
      <c r="F54" s="14">
        <f t="shared" si="1"/>
        <v>3.2924049464747158</v>
      </c>
      <c r="G54" s="5">
        <f t="shared" si="2"/>
        <v>32</v>
      </c>
      <c r="H54" s="24">
        <v>0.686895559165695</v>
      </c>
      <c r="I54" s="14">
        <f>H54/MAX($H$24:$H$56)</f>
        <v>9.8707671097825564E-2</v>
      </c>
      <c r="J54" s="5">
        <f t="shared" si="4"/>
        <v>15</v>
      </c>
      <c r="K54" s="19">
        <f t="shared" si="5"/>
        <v>0.3249856245774802</v>
      </c>
      <c r="L54" s="5">
        <f t="shared" si="6"/>
        <v>26</v>
      </c>
      <c r="M54" s="9">
        <f t="shared" si="7"/>
        <v>1</v>
      </c>
      <c r="N54" s="9">
        <f t="shared" si="8"/>
        <v>0.3249856245774802</v>
      </c>
    </row>
    <row r="55" spans="1:21" x14ac:dyDescent="0.35">
      <c r="A55" s="5">
        <v>97</v>
      </c>
      <c r="B55" s="5" t="s">
        <v>95</v>
      </c>
      <c r="C55" s="24">
        <v>0.42531071310429602</v>
      </c>
      <c r="D55" s="24">
        <v>0.12921566093810599</v>
      </c>
      <c r="E55" s="14">
        <f t="shared" si="0"/>
        <v>2.2914796087141394</v>
      </c>
      <c r="F55" s="14">
        <f t="shared" si="1"/>
        <v>2.2914796087141394</v>
      </c>
      <c r="G55" s="5">
        <f t="shared" si="2"/>
        <v>28</v>
      </c>
      <c r="H55" s="24">
        <v>0.27040425436026899</v>
      </c>
      <c r="I55" s="14">
        <f t="shared" si="3"/>
        <v>3.885739811051496E-2</v>
      </c>
      <c r="J55" s="5">
        <f t="shared" si="4"/>
        <v>5</v>
      </c>
      <c r="K55" s="19">
        <f t="shared" si="5"/>
        <v>8.9040935417932357E-2</v>
      </c>
      <c r="L55" s="5">
        <f t="shared" si="6"/>
        <v>7</v>
      </c>
      <c r="M55" s="9">
        <f t="shared" si="7"/>
        <v>1</v>
      </c>
      <c r="N55" s="9">
        <f t="shared" si="8"/>
        <v>8.9040935417932357E-2</v>
      </c>
    </row>
    <row r="56" spans="1:21" x14ac:dyDescent="0.35">
      <c r="A56" s="5">
        <v>99</v>
      </c>
      <c r="B56" s="5" t="s">
        <v>96</v>
      </c>
      <c r="C56" s="24">
        <v>0.21372849357033399</v>
      </c>
      <c r="D56" s="24">
        <v>6.4387354323610799E-2</v>
      </c>
      <c r="E56" s="14">
        <f t="shared" si="0"/>
        <v>2.3194172336408596</v>
      </c>
      <c r="F56" s="14">
        <f t="shared" si="1"/>
        <v>2.3194172336408596</v>
      </c>
      <c r="G56" s="5">
        <f t="shared" si="2"/>
        <v>30</v>
      </c>
      <c r="H56" s="24">
        <v>0.135283672951721</v>
      </c>
      <c r="I56" s="14">
        <f t="shared" si="3"/>
        <v>1.9440417275143711E-2</v>
      </c>
      <c r="J56" s="5">
        <f t="shared" si="4"/>
        <v>1</v>
      </c>
      <c r="K56" s="19">
        <f>I56*F56</f>
        <v>4.5090438857137802E-2</v>
      </c>
      <c r="L56" s="5">
        <f>RANK(K56,$K$24:$K$56,1)</f>
        <v>1</v>
      </c>
      <c r="M56" s="9">
        <f t="shared" si="7"/>
        <v>1</v>
      </c>
      <c r="N56" s="9">
        <f t="shared" si="8"/>
        <v>4.5090438857137802E-2</v>
      </c>
    </row>
    <row r="57" spans="1:21"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row>
    <row r="58" spans="1:21" customFormat="1" ht="13.15" customHeight="1" x14ac:dyDescent="0.35">
      <c r="A58" s="47" t="s">
        <v>98</v>
      </c>
      <c r="B58" s="47"/>
      <c r="C58" s="22">
        <f>AVERAGE(C24:C56)</f>
        <v>1.6329819353094912</v>
      </c>
      <c r="D58" s="22">
        <f>AVERAGE(D24:D56)</f>
        <v>0.7018880054813178</v>
      </c>
      <c r="E58" s="22">
        <f>AVERAGE(E24:E56)</f>
        <v>1.7275669593559493</v>
      </c>
      <c r="F58" s="22">
        <f>AVERAGE(F24:F56)</f>
        <v>1.7275669593559493</v>
      </c>
      <c r="G58" s="20" t="s">
        <v>99</v>
      </c>
      <c r="H58" s="22">
        <f>AVERAGE(H24:H56)</f>
        <v>1.1753067945956934</v>
      </c>
      <c r="I58" s="22">
        <f>AVERAGE(I24:I56)</f>
        <v>0.16889291970514339</v>
      </c>
      <c r="J58" s="20" t="s">
        <v>99</v>
      </c>
      <c r="K58" s="22">
        <f>AVERAGE(K24:K56)</f>
        <v>0.23333170504492937</v>
      </c>
      <c r="L58" s="20" t="s">
        <v>99</v>
      </c>
      <c r="M58" s="9"/>
      <c r="N58" s="9"/>
      <c r="O58" s="9"/>
      <c r="P58" s="9"/>
      <c r="Q58" s="9"/>
      <c r="R58" s="9"/>
      <c r="S58" s="9"/>
      <c r="T58" s="9"/>
      <c r="U58" s="9"/>
    </row>
    <row r="59" spans="1:21" customFormat="1" ht="13.15" customHeight="1" x14ac:dyDescent="0.35">
      <c r="A59" s="47" t="s">
        <v>100</v>
      </c>
      <c r="B59" s="47"/>
      <c r="C59" s="22">
        <f>_xlfn.STDEV.S(C24:C56)</f>
        <v>1.6407496924022931</v>
      </c>
      <c r="D59" s="22">
        <f>_xlfn.STDEV.S(D24:D56)</f>
        <v>0.83709227951112508</v>
      </c>
      <c r="E59" s="22">
        <f>_xlfn.STDEV.S(E24:E56)</f>
        <v>0.75077072426344726</v>
      </c>
      <c r="F59" s="22">
        <f>_xlfn.STDEV.S(F24:F56)</f>
        <v>0.75077072426344726</v>
      </c>
      <c r="G59" s="20" t="s">
        <v>99</v>
      </c>
      <c r="H59" s="22">
        <f>_xlfn.STDEV.S(H24:H56)</f>
        <v>1.2531254580196221</v>
      </c>
      <c r="I59" s="22">
        <f>_xlfn.STDEV.S(I24:I56)</f>
        <v>0.1800755499202103</v>
      </c>
      <c r="J59" s="20" t="s">
        <v>99</v>
      </c>
      <c r="K59" s="22">
        <f>_xlfn.STDEV.S(K24:K56)</f>
        <v>0.17552431409727828</v>
      </c>
      <c r="L59" s="20" t="s">
        <v>99</v>
      </c>
      <c r="M59" s="9"/>
      <c r="N59" s="9"/>
      <c r="O59" s="9"/>
      <c r="P59" s="9"/>
      <c r="Q59" s="9"/>
      <c r="R59" s="9"/>
      <c r="S59" s="9"/>
      <c r="T59" s="9"/>
      <c r="U59" s="9"/>
    </row>
    <row r="60" spans="1:21" customFormat="1" ht="13.15" customHeight="1" x14ac:dyDescent="0.35">
      <c r="A60" s="47" t="s">
        <v>101</v>
      </c>
      <c r="B60" s="47"/>
      <c r="C60" s="22">
        <f>_xlfn.VAR.S(C24:C56)</f>
        <v>2.6920595531182197</v>
      </c>
      <c r="D60" s="22">
        <f>_xlfn.VAR.S(D24:D56)</f>
        <v>0.70072348441713161</v>
      </c>
      <c r="E60" s="22">
        <f>_xlfn.VAR.S(E24:E56)</f>
        <v>0.56365668041106121</v>
      </c>
      <c r="F60" s="22">
        <f>_xlfn.VAR.S(F24:F56)</f>
        <v>0.56365668041106121</v>
      </c>
      <c r="G60" s="20" t="s">
        <v>99</v>
      </c>
      <c r="H60" s="22">
        <f>_xlfn.VAR.S(H24:H56)</f>
        <v>1.5703234135368873</v>
      </c>
      <c r="I60" s="22">
        <f>_xlfn.VAR.S(I24:I56)</f>
        <v>3.2427203679066152E-2</v>
      </c>
      <c r="J60" s="20" t="s">
        <v>99</v>
      </c>
      <c r="K60" s="22">
        <f>_xlfn.VAR.S(K24:K56)</f>
        <v>3.0808784839320008E-2</v>
      </c>
      <c r="L60" s="20" t="s">
        <v>99</v>
      </c>
      <c r="M60" s="9"/>
      <c r="N60" s="9"/>
      <c r="O60" s="9"/>
      <c r="P60" s="9"/>
      <c r="Q60" s="9"/>
      <c r="R60" s="9"/>
      <c r="S60" s="9"/>
      <c r="T60" s="9"/>
      <c r="U60" s="9"/>
    </row>
    <row r="61" spans="1:21" customFormat="1" ht="13.15" customHeight="1" x14ac:dyDescent="0.35">
      <c r="A61" s="47" t="s">
        <v>102</v>
      </c>
      <c r="B61" s="47"/>
      <c r="C61" s="22">
        <f>MAX(C24:C56)</f>
        <v>9.1593915243142199</v>
      </c>
      <c r="D61" s="22">
        <f>MAX(D24:D56)</f>
        <v>4.6021610790246505</v>
      </c>
      <c r="E61" s="22">
        <f>MAX(E24:E56)</f>
        <v>4.6238002874814388</v>
      </c>
      <c r="F61" s="22">
        <f>MAX(F24:F56)</f>
        <v>4.6238002874814388</v>
      </c>
      <c r="G61" s="20" t="s">
        <v>99</v>
      </c>
      <c r="H61" s="22">
        <f>MAX(H24:H56)</f>
        <v>6.9588873035504806</v>
      </c>
      <c r="I61" s="22">
        <f>MAX(I24:I56)</f>
        <v>1</v>
      </c>
      <c r="J61" s="20" t="s">
        <v>99</v>
      </c>
      <c r="K61" s="22">
        <f>MAX(K24:K56)</f>
        <v>0.99023705755544666</v>
      </c>
      <c r="L61" s="20" t="s">
        <v>99</v>
      </c>
      <c r="M61" s="9"/>
      <c r="N61" s="9"/>
      <c r="O61" s="9"/>
      <c r="P61" s="9"/>
      <c r="Q61" s="9"/>
      <c r="R61" s="9"/>
      <c r="S61" s="9"/>
      <c r="T61" s="9"/>
      <c r="U61" s="9"/>
    </row>
    <row r="62" spans="1:21" customFormat="1" ht="13.15" customHeight="1" x14ac:dyDescent="0.35">
      <c r="A62" s="47" t="s">
        <v>103</v>
      </c>
      <c r="B62" s="47"/>
      <c r="C62" s="22">
        <f>MIN(C24:C56)</f>
        <v>0.21372849357033399</v>
      </c>
      <c r="D62" s="22">
        <f>MIN(D24:D56)</f>
        <v>5.9991389471158299E-2</v>
      </c>
      <c r="E62" s="22">
        <f>MIN(E24:E56)</f>
        <v>0.88868158308664158</v>
      </c>
      <c r="F62" s="22">
        <f>MIN(F24:F56)</f>
        <v>0.88868158308664158</v>
      </c>
      <c r="G62" s="20" t="s">
        <v>99</v>
      </c>
      <c r="H62" s="22">
        <f>MIN(H24:H56)</f>
        <v>0.135283672951721</v>
      </c>
      <c r="I62" s="22">
        <f>MIN(I24:I56)</f>
        <v>1.9440417275143711E-2</v>
      </c>
      <c r="J62" s="20" t="s">
        <v>99</v>
      </c>
      <c r="K62" s="22">
        <f>MIN(K24:K56)</f>
        <v>4.5090438857137802E-2</v>
      </c>
      <c r="L62" s="20" t="s">
        <v>99</v>
      </c>
      <c r="M62" s="9"/>
      <c r="N62" s="9"/>
      <c r="O62" s="9"/>
      <c r="P62" s="9"/>
      <c r="Q62" s="9"/>
      <c r="R62" s="9"/>
      <c r="S62" s="9"/>
      <c r="T62" s="9"/>
      <c r="U62" s="9"/>
    </row>
    <row r="63" spans="1:21" ht="17.5" x14ac:dyDescent="0.35">
      <c r="A63" s="37" t="s">
        <v>104</v>
      </c>
      <c r="B63" s="37"/>
      <c r="C63" s="37"/>
      <c r="D63" s="37"/>
      <c r="E63" s="37"/>
      <c r="F63" s="37"/>
      <c r="G63" s="37"/>
      <c r="H63" s="37"/>
      <c r="I63" s="37"/>
      <c r="J63" s="37"/>
      <c r="K63" s="37"/>
      <c r="L63" s="37"/>
    </row>
    <row r="64" spans="1:21" ht="43.9" customHeight="1" x14ac:dyDescent="0.35">
      <c r="A64" s="41"/>
      <c r="B64" s="41"/>
      <c r="C64" s="41"/>
      <c r="D64" s="41"/>
      <c r="E64" s="41"/>
      <c r="F64" s="41"/>
      <c r="G64" s="41"/>
      <c r="H64" s="41"/>
      <c r="I64" s="41"/>
      <c r="J64" s="41"/>
      <c r="K64" s="41"/>
      <c r="L64" s="41"/>
    </row>
  </sheetData>
  <mergeCells count="20">
    <mergeCell ref="A57:L57"/>
    <mergeCell ref="A58:B58"/>
    <mergeCell ref="A59:B59"/>
    <mergeCell ref="A60:B60"/>
    <mergeCell ref="A61:B61"/>
    <mergeCell ref="A62:B62"/>
    <mergeCell ref="A14:L14"/>
    <mergeCell ref="A64:L64"/>
    <mergeCell ref="A63:L63"/>
    <mergeCell ref="B15:F15"/>
    <mergeCell ref="B21:D21"/>
    <mergeCell ref="K21:L21"/>
    <mergeCell ref="A22:L22"/>
    <mergeCell ref="B20:L20"/>
    <mergeCell ref="B19:L19"/>
    <mergeCell ref="B18:L18"/>
    <mergeCell ref="B17:L17"/>
    <mergeCell ref="B16:L16"/>
    <mergeCell ref="H15:L15"/>
    <mergeCell ref="F21:I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6DB97-65D7-4545-9D02-61802F9E5F1B}">
  <sheetPr>
    <tabColor rgb="FF00B050"/>
  </sheetPr>
  <dimension ref="A1:Y64"/>
  <sheetViews>
    <sheetView zoomScale="80" zoomScaleNormal="80" workbookViewId="0"/>
  </sheetViews>
  <sheetFormatPr baseColWidth="10" defaultColWidth="10.58203125" defaultRowHeight="14" x14ac:dyDescent="0.35"/>
  <cols>
    <col min="1" max="1" width="15.33203125" style="8" customWidth="1"/>
    <col min="2" max="2" width="15.0820312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24</v>
      </c>
      <c r="I15" s="36"/>
      <c r="J15" s="36"/>
      <c r="K15" s="36"/>
      <c r="L15" s="36"/>
    </row>
    <row r="16" spans="1:12" s="4" customFormat="1" ht="43.9" customHeight="1" x14ac:dyDescent="0.35">
      <c r="A16" s="3" t="s">
        <v>5</v>
      </c>
      <c r="B16" s="36" t="s">
        <v>28</v>
      </c>
      <c r="C16" s="36"/>
      <c r="D16" s="36"/>
      <c r="E16" s="36"/>
      <c r="F16" s="36"/>
      <c r="G16" s="36"/>
      <c r="H16" s="36"/>
      <c r="I16" s="36"/>
      <c r="J16" s="36"/>
      <c r="K16" s="36"/>
      <c r="L16" s="36"/>
    </row>
    <row r="17" spans="1:14" s="4" customFormat="1" ht="43.9" customHeight="1" x14ac:dyDescent="0.35">
      <c r="A17" s="3" t="s">
        <v>41</v>
      </c>
      <c r="B17" s="36" t="s">
        <v>119</v>
      </c>
      <c r="C17" s="36"/>
      <c r="D17" s="36"/>
      <c r="E17" s="36"/>
      <c r="F17" s="36"/>
      <c r="G17" s="36"/>
      <c r="H17" s="36"/>
      <c r="I17" s="36"/>
      <c r="J17" s="36"/>
      <c r="K17" s="36"/>
      <c r="L17" s="36"/>
    </row>
    <row r="18" spans="1:14" s="4" customFormat="1" ht="43.9" customHeight="1" x14ac:dyDescent="0.35">
      <c r="A18" s="3" t="s">
        <v>43</v>
      </c>
      <c r="B18" s="36" t="s">
        <v>120</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161</v>
      </c>
      <c r="C20" s="36"/>
      <c r="D20" s="36"/>
      <c r="E20" s="36"/>
      <c r="F20" s="36"/>
      <c r="G20" s="36"/>
      <c r="H20" s="36"/>
      <c r="I20" s="36"/>
      <c r="J20" s="36"/>
      <c r="K20" s="36"/>
      <c r="L20" s="36"/>
    </row>
    <row r="21" spans="1:14" s="11" customFormat="1" ht="43.9" customHeight="1" x14ac:dyDescent="0.35">
      <c r="A21" s="10" t="s">
        <v>47</v>
      </c>
      <c r="B21" s="36" t="s">
        <v>117</v>
      </c>
      <c r="C21" s="36"/>
      <c r="D21" s="36"/>
      <c r="E21" s="21" t="s">
        <v>48</v>
      </c>
      <c r="F21" s="42"/>
      <c r="G21" s="43"/>
      <c r="H21" s="43"/>
      <c r="I21" s="44"/>
      <c r="J21" s="10" t="s">
        <v>50</v>
      </c>
      <c r="K21" s="45" t="s">
        <v>14</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1.3279680266513568E-2</v>
      </c>
      <c r="D24" s="19">
        <v>7.366783031828715E-3</v>
      </c>
      <c r="E24" s="14">
        <f>(C24-D24)/D24</f>
        <v>0.80264305452430951</v>
      </c>
      <c r="F24" s="14">
        <f>ABS(E24)</f>
        <v>0.80264305452430951</v>
      </c>
      <c r="G24" s="5">
        <f>RANK(F24,$F$24:$F$56,1)</f>
        <v>29</v>
      </c>
      <c r="H24" s="19">
        <v>1.0424578801255207E-2</v>
      </c>
      <c r="I24" s="14">
        <f>MIN($H$24:$H$56)/H24</f>
        <v>0.25711425098856117</v>
      </c>
      <c r="J24" s="5">
        <f>RANK(I24,$I$24:$I$56,1)</f>
        <v>16</v>
      </c>
      <c r="K24" s="19">
        <f>I24*F24</f>
        <v>0.20637096777518871</v>
      </c>
      <c r="L24" s="5">
        <f>RANK(K24,$K$24:$K$56,1)</f>
        <v>28</v>
      </c>
      <c r="M24" s="9">
        <f>IF(E24&gt;0,1,-1)</f>
        <v>1</v>
      </c>
      <c r="N24" s="9">
        <f>K24*M24</f>
        <v>0.20637096777518871</v>
      </c>
    </row>
    <row r="25" spans="1:14" x14ac:dyDescent="0.35">
      <c r="A25" s="5">
        <v>8</v>
      </c>
      <c r="B25" s="5" t="s">
        <v>65</v>
      </c>
      <c r="C25" s="19">
        <v>1.7109254638786819E-2</v>
      </c>
      <c r="D25" s="19">
        <v>1.3449262354854994E-2</v>
      </c>
      <c r="E25" s="14">
        <f t="shared" ref="E25:E56" si="0">(C25-D25)/D25</f>
        <v>0.27213331016705311</v>
      </c>
      <c r="F25" s="14">
        <f t="shared" ref="F25:F56" si="1">ABS(E25)</f>
        <v>0.27213331016705311</v>
      </c>
      <c r="G25" s="5">
        <f t="shared" ref="G25:G56" si="2">RANK(F25,$F$24:$F$56,1)</f>
        <v>4</v>
      </c>
      <c r="H25" s="19">
        <v>1.5323958172960107E-2</v>
      </c>
      <c r="I25" s="14">
        <f t="shared" ref="I25:I56" si="3">MIN($H$24:$H$56)/H25</f>
        <v>0.17490962453065831</v>
      </c>
      <c r="J25" s="5">
        <f t="shared" ref="J25:J56" si="4">RANK(I25,$I$24:$I$56,1)</f>
        <v>8</v>
      </c>
      <c r="K25" s="19">
        <f t="shared" ref="K25:K56" si="5">I25*F25</f>
        <v>4.7598735103604441E-2</v>
      </c>
      <c r="L25" s="5">
        <f t="shared" ref="L25:L56" si="6">RANK(K25,$K$24:$K$56,1)</f>
        <v>3</v>
      </c>
      <c r="M25" s="9">
        <f t="shared" ref="M25:M56" si="7">IF(E25&gt;0,1,-1)</f>
        <v>1</v>
      </c>
      <c r="N25" s="9">
        <f t="shared" ref="N25:N56" si="8">K25*M25</f>
        <v>4.7598735103604441E-2</v>
      </c>
    </row>
    <row r="26" spans="1:14" x14ac:dyDescent="0.35">
      <c r="A26" s="5">
        <v>11</v>
      </c>
      <c r="B26" s="5" t="s">
        <v>118</v>
      </c>
      <c r="C26" s="19">
        <v>1.9372065526156987E-2</v>
      </c>
      <c r="D26" s="19">
        <v>1.2251807812225599E-2</v>
      </c>
      <c r="E26" s="14">
        <f t="shared" si="0"/>
        <v>0.58115976213945841</v>
      </c>
      <c r="F26" s="14">
        <f t="shared" si="1"/>
        <v>0.58115976213945841</v>
      </c>
      <c r="G26" s="5">
        <f t="shared" si="2"/>
        <v>20</v>
      </c>
      <c r="H26" s="19">
        <v>1.5961992674734325E-2</v>
      </c>
      <c r="I26" s="14">
        <f t="shared" si="3"/>
        <v>0.16791811805543111</v>
      </c>
      <c r="J26" s="5">
        <f t="shared" si="4"/>
        <v>5</v>
      </c>
      <c r="K26" s="19">
        <f t="shared" si="5"/>
        <v>9.7587253547999839E-2</v>
      </c>
      <c r="L26" s="5">
        <f t="shared" si="6"/>
        <v>13</v>
      </c>
      <c r="M26" s="9">
        <f t="shared" si="7"/>
        <v>1</v>
      </c>
      <c r="N26" s="9">
        <f t="shared" si="8"/>
        <v>9.7587253547999839E-2</v>
      </c>
    </row>
    <row r="27" spans="1:14" x14ac:dyDescent="0.35">
      <c r="A27" s="5">
        <v>13</v>
      </c>
      <c r="B27" s="5" t="s">
        <v>67</v>
      </c>
      <c r="C27" s="19">
        <v>1.4303094753158739E-2</v>
      </c>
      <c r="D27" s="19">
        <v>1.059138107840348E-2</v>
      </c>
      <c r="E27" s="14">
        <f t="shared" si="0"/>
        <v>0.35044661761096352</v>
      </c>
      <c r="F27" s="14">
        <f t="shared" si="1"/>
        <v>0.35044661761096352</v>
      </c>
      <c r="G27" s="5">
        <f t="shared" si="2"/>
        <v>9</v>
      </c>
      <c r="H27" s="19">
        <v>1.2461111517164955E-2</v>
      </c>
      <c r="I27" s="14">
        <f t="shared" si="3"/>
        <v>0.21509379533791104</v>
      </c>
      <c r="J27" s="5">
        <f t="shared" si="4"/>
        <v>10</v>
      </c>
      <c r="K27" s="19">
        <f t="shared" si="5"/>
        <v>7.5378893045275758E-2</v>
      </c>
      <c r="L27" s="5">
        <f t="shared" si="6"/>
        <v>6</v>
      </c>
      <c r="M27" s="9">
        <f t="shared" si="7"/>
        <v>1</v>
      </c>
      <c r="N27" s="9">
        <f t="shared" si="8"/>
        <v>7.5378893045275758E-2</v>
      </c>
    </row>
    <row r="28" spans="1:14" x14ac:dyDescent="0.35">
      <c r="A28" s="5">
        <v>15</v>
      </c>
      <c r="B28" s="5" t="s">
        <v>68</v>
      </c>
      <c r="C28" s="19">
        <v>1.4176732358550541E-2</v>
      </c>
      <c r="D28" s="19">
        <v>8.1425350521533921E-3</v>
      </c>
      <c r="E28" s="14">
        <f t="shared" si="0"/>
        <v>0.74107108753573403</v>
      </c>
      <c r="F28" s="14">
        <f t="shared" si="1"/>
        <v>0.74107108753573403</v>
      </c>
      <c r="G28" s="5">
        <f t="shared" si="2"/>
        <v>28</v>
      </c>
      <c r="H28" s="19">
        <v>1.1202864964034604E-2</v>
      </c>
      <c r="I28" s="14">
        <f t="shared" si="3"/>
        <v>0.23925199303577771</v>
      </c>
      <c r="J28" s="5">
        <f t="shared" si="4"/>
        <v>14</v>
      </c>
      <c r="K28" s="19">
        <f t="shared" si="5"/>
        <v>0.17730273467411564</v>
      </c>
      <c r="L28" s="5">
        <f t="shared" si="6"/>
        <v>23</v>
      </c>
      <c r="M28" s="9">
        <f t="shared" si="7"/>
        <v>1</v>
      </c>
      <c r="N28" s="9">
        <f t="shared" si="8"/>
        <v>0.17730273467411564</v>
      </c>
    </row>
    <row r="29" spans="1:14" x14ac:dyDescent="0.35">
      <c r="A29" s="5">
        <v>17</v>
      </c>
      <c r="B29" s="5" t="s">
        <v>69</v>
      </c>
      <c r="C29" s="19">
        <v>2.052463351559454E-2</v>
      </c>
      <c r="D29" s="19">
        <v>1.3686630018966792E-2</v>
      </c>
      <c r="E29" s="14">
        <f t="shared" si="0"/>
        <v>0.49961191959976364</v>
      </c>
      <c r="F29" s="14">
        <f t="shared" si="1"/>
        <v>0.49961191959976364</v>
      </c>
      <c r="G29" s="5">
        <f t="shared" si="2"/>
        <v>14</v>
      </c>
      <c r="H29" s="19">
        <v>1.7216019287696803E-2</v>
      </c>
      <c r="I29" s="14">
        <f t="shared" si="3"/>
        <v>0.15568684755548637</v>
      </c>
      <c r="J29" s="5">
        <f t="shared" si="4"/>
        <v>4</v>
      </c>
      <c r="K29" s="19">
        <f t="shared" si="5"/>
        <v>7.7783004763632313E-2</v>
      </c>
      <c r="L29" s="5">
        <f t="shared" si="6"/>
        <v>7</v>
      </c>
      <c r="M29" s="9">
        <f t="shared" si="7"/>
        <v>1</v>
      </c>
      <c r="N29" s="9">
        <f t="shared" si="8"/>
        <v>7.7783004763632313E-2</v>
      </c>
    </row>
    <row r="30" spans="1:14" x14ac:dyDescent="0.35">
      <c r="A30" s="5">
        <v>18</v>
      </c>
      <c r="B30" s="5" t="s">
        <v>70</v>
      </c>
      <c r="C30" s="19">
        <v>1.1789914628084416E-2</v>
      </c>
      <c r="D30" s="19">
        <v>6.3774543249185047E-3</v>
      </c>
      <c r="E30" s="14">
        <f t="shared" si="0"/>
        <v>0.84868664319835418</v>
      </c>
      <c r="F30" s="14">
        <f t="shared" si="1"/>
        <v>0.84868664319835418</v>
      </c>
      <c r="G30" s="5">
        <f t="shared" si="2"/>
        <v>31</v>
      </c>
      <c r="H30" s="19">
        <v>9.0588069343266377E-3</v>
      </c>
      <c r="I30" s="14">
        <f t="shared" si="3"/>
        <v>0.29587867252137201</v>
      </c>
      <c r="J30" s="5">
        <f t="shared" si="4"/>
        <v>22</v>
      </c>
      <c r="K30" s="19">
        <f t="shared" si="5"/>
        <v>0.25110827737614833</v>
      </c>
      <c r="L30" s="5">
        <f t="shared" si="6"/>
        <v>30</v>
      </c>
      <c r="M30" s="9">
        <f t="shared" si="7"/>
        <v>1</v>
      </c>
      <c r="N30" s="9">
        <f t="shared" si="8"/>
        <v>0.25110827737614833</v>
      </c>
    </row>
    <row r="31" spans="1:14" x14ac:dyDescent="0.35">
      <c r="A31" s="5">
        <v>19</v>
      </c>
      <c r="B31" s="5" t="s">
        <v>71</v>
      </c>
      <c r="C31" s="19">
        <v>1.2229628092743399E-2</v>
      </c>
      <c r="D31" s="19">
        <v>6.6885551978189267E-3</v>
      </c>
      <c r="E31" s="14">
        <f t="shared" si="0"/>
        <v>0.8284409309698697</v>
      </c>
      <c r="F31" s="14">
        <f t="shared" si="1"/>
        <v>0.8284409309698697</v>
      </c>
      <c r="G31" s="5">
        <f t="shared" si="2"/>
        <v>30</v>
      </c>
      <c r="H31" s="19">
        <v>9.4900359539600489E-3</v>
      </c>
      <c r="I31" s="14">
        <f t="shared" si="3"/>
        <v>0.28243388996197777</v>
      </c>
      <c r="J31" s="5">
        <f t="shared" si="4"/>
        <v>21</v>
      </c>
      <c r="K31" s="19">
        <f t="shared" si="5"/>
        <v>0.2339797947375426</v>
      </c>
      <c r="L31" s="5">
        <f t="shared" si="6"/>
        <v>29</v>
      </c>
      <c r="M31" s="9">
        <f t="shared" si="7"/>
        <v>1</v>
      </c>
      <c r="N31" s="9">
        <f t="shared" si="8"/>
        <v>0.2339797947375426</v>
      </c>
    </row>
    <row r="32" spans="1:14" x14ac:dyDescent="0.35">
      <c r="A32" s="5">
        <v>20</v>
      </c>
      <c r="B32" s="5" t="s">
        <v>72</v>
      </c>
      <c r="C32" s="19">
        <v>9.8339694170737953E-3</v>
      </c>
      <c r="D32" s="19">
        <v>7.2835448724119121E-3</v>
      </c>
      <c r="E32" s="14">
        <f t="shared" si="0"/>
        <v>0.35016253614667742</v>
      </c>
      <c r="F32" s="14">
        <f t="shared" si="1"/>
        <v>0.35016253614667742</v>
      </c>
      <c r="G32" s="5">
        <f t="shared" si="2"/>
        <v>8</v>
      </c>
      <c r="H32" s="19">
        <v>8.5716792021645859E-3</v>
      </c>
      <c r="I32" s="14">
        <f t="shared" si="3"/>
        <v>0.31269342997333743</v>
      </c>
      <c r="J32" s="5">
        <f t="shared" si="4"/>
        <v>23</v>
      </c>
      <c r="K32" s="19">
        <f t="shared" si="5"/>
        <v>0.10949352447586731</v>
      </c>
      <c r="L32" s="5">
        <f t="shared" si="6"/>
        <v>16</v>
      </c>
      <c r="M32" s="9">
        <f t="shared" si="7"/>
        <v>1</v>
      </c>
      <c r="N32" s="9">
        <f t="shared" si="8"/>
        <v>0.10949352447586731</v>
      </c>
    </row>
    <row r="33" spans="1:14" x14ac:dyDescent="0.35">
      <c r="A33" s="5">
        <v>23</v>
      </c>
      <c r="B33" s="5" t="s">
        <v>73</v>
      </c>
      <c r="C33" s="19">
        <v>8.1601685175640513E-3</v>
      </c>
      <c r="D33" s="19">
        <v>5.3978384919269691E-3</v>
      </c>
      <c r="E33" s="14">
        <f t="shared" si="0"/>
        <v>0.51174743923302546</v>
      </c>
      <c r="F33" s="14">
        <f t="shared" si="1"/>
        <v>0.51174743923302546</v>
      </c>
      <c r="G33" s="5">
        <f t="shared" si="2"/>
        <v>16</v>
      </c>
      <c r="H33" s="19">
        <v>6.7863303610507979E-3</v>
      </c>
      <c r="I33" s="14">
        <f t="shared" si="3"/>
        <v>0.39495686589901663</v>
      </c>
      <c r="J33" s="5">
        <f t="shared" si="4"/>
        <v>28</v>
      </c>
      <c r="K33" s="19">
        <f t="shared" si="5"/>
        <v>0.20211816473132319</v>
      </c>
      <c r="L33" s="5">
        <f t="shared" si="6"/>
        <v>27</v>
      </c>
      <c r="M33" s="9">
        <f t="shared" si="7"/>
        <v>1</v>
      </c>
      <c r="N33" s="9">
        <f t="shared" si="8"/>
        <v>0.20211816473132319</v>
      </c>
    </row>
    <row r="34" spans="1:14" x14ac:dyDescent="0.35">
      <c r="A34" s="5">
        <v>25</v>
      </c>
      <c r="B34" s="5" t="s">
        <v>74</v>
      </c>
      <c r="C34" s="19">
        <v>1.2831125069259607E-2</v>
      </c>
      <c r="D34" s="19">
        <v>7.844772948747818E-3</v>
      </c>
      <c r="E34" s="14">
        <f t="shared" si="0"/>
        <v>0.63562733467100663</v>
      </c>
      <c r="F34" s="14">
        <f t="shared" si="1"/>
        <v>0.63562733467100663</v>
      </c>
      <c r="G34" s="5">
        <f t="shared" si="2"/>
        <v>24</v>
      </c>
      <c r="H34" s="19">
        <v>1.0368962506907746E-2</v>
      </c>
      <c r="I34" s="14">
        <f t="shared" si="3"/>
        <v>0.25849334189127976</v>
      </c>
      <c r="J34" s="5">
        <f t="shared" si="4"/>
        <v>17</v>
      </c>
      <c r="K34" s="19">
        <f t="shared" si="5"/>
        <v>0.16430543393655542</v>
      </c>
      <c r="L34" s="5">
        <f t="shared" si="6"/>
        <v>22</v>
      </c>
      <c r="M34" s="9">
        <f t="shared" si="7"/>
        <v>1</v>
      </c>
      <c r="N34" s="9">
        <f t="shared" si="8"/>
        <v>0.16430543393655542</v>
      </c>
    </row>
    <row r="35" spans="1:14" x14ac:dyDescent="0.35">
      <c r="A35" s="5">
        <v>27</v>
      </c>
      <c r="B35" s="5" t="s">
        <v>75</v>
      </c>
      <c r="C35" s="19">
        <v>3.4185503693962283E-3</v>
      </c>
      <c r="D35" s="19">
        <v>1.9867736630742412E-3</v>
      </c>
      <c r="E35" s="14">
        <f t="shared" si="0"/>
        <v>0.72065416052804043</v>
      </c>
      <c r="F35" s="14">
        <f t="shared" si="1"/>
        <v>0.72065416052804043</v>
      </c>
      <c r="G35" s="5">
        <f t="shared" si="2"/>
        <v>27</v>
      </c>
      <c r="H35" s="19">
        <v>2.7115194267471527E-3</v>
      </c>
      <c r="I35" s="14">
        <f t="shared" si="3"/>
        <v>0.98848923740567463</v>
      </c>
      <c r="J35" s="5">
        <f t="shared" si="4"/>
        <v>32</v>
      </c>
      <c r="K35" s="19">
        <f t="shared" si="5"/>
        <v>0.71235888157358929</v>
      </c>
      <c r="L35" s="5">
        <f t="shared" si="6"/>
        <v>31</v>
      </c>
      <c r="M35" s="9">
        <f t="shared" si="7"/>
        <v>1</v>
      </c>
      <c r="N35" s="9">
        <f t="shared" si="8"/>
        <v>0.71235888157358929</v>
      </c>
    </row>
    <row r="36" spans="1:14" x14ac:dyDescent="0.35">
      <c r="A36" s="5">
        <v>41</v>
      </c>
      <c r="B36" s="5" t="s">
        <v>76</v>
      </c>
      <c r="C36" s="19">
        <v>1.4422095071946056E-2</v>
      </c>
      <c r="D36" s="19">
        <v>1.0146193782186437E-2</v>
      </c>
      <c r="E36" s="14">
        <f t="shared" si="0"/>
        <v>0.42142909760572217</v>
      </c>
      <c r="F36" s="14">
        <f t="shared" si="1"/>
        <v>0.42142909760572217</v>
      </c>
      <c r="G36" s="5">
        <f t="shared" si="2"/>
        <v>11</v>
      </c>
      <c r="H36" s="19">
        <v>1.2292273093290456E-2</v>
      </c>
      <c r="I36" s="14">
        <f t="shared" si="3"/>
        <v>0.21804817953637629</v>
      </c>
      <c r="J36" s="5">
        <f t="shared" si="4"/>
        <v>11</v>
      </c>
      <c r="K36" s="19">
        <f t="shared" si="5"/>
        <v>9.1891847536585552E-2</v>
      </c>
      <c r="L36" s="5">
        <f t="shared" si="6"/>
        <v>10</v>
      </c>
      <c r="M36" s="9">
        <f t="shared" si="7"/>
        <v>1</v>
      </c>
      <c r="N36" s="9">
        <f t="shared" si="8"/>
        <v>9.1891847536585552E-2</v>
      </c>
    </row>
    <row r="37" spans="1:14" x14ac:dyDescent="0.35">
      <c r="A37" s="5">
        <v>44</v>
      </c>
      <c r="B37" s="5" t="s">
        <v>77</v>
      </c>
      <c r="C37" s="19">
        <v>9.625896805799658E-3</v>
      </c>
      <c r="D37" s="19">
        <v>6.7582266478949547E-3</v>
      </c>
      <c r="E37" s="14">
        <f t="shared" si="0"/>
        <v>0.42432287452181294</v>
      </c>
      <c r="F37" s="14">
        <f t="shared" si="1"/>
        <v>0.42432287452181294</v>
      </c>
      <c r="G37" s="5">
        <f t="shared" si="2"/>
        <v>12</v>
      </c>
      <c r="H37" s="19">
        <v>8.21886633618003E-3</v>
      </c>
      <c r="I37" s="14">
        <f t="shared" si="3"/>
        <v>0.32611648136398824</v>
      </c>
      <c r="J37" s="5">
        <f t="shared" si="4"/>
        <v>25</v>
      </c>
      <c r="K37" s="19">
        <f t="shared" si="5"/>
        <v>0.13837868280130672</v>
      </c>
      <c r="L37" s="5">
        <f t="shared" si="6"/>
        <v>19</v>
      </c>
      <c r="M37" s="9">
        <f t="shared" si="7"/>
        <v>1</v>
      </c>
      <c r="N37" s="9">
        <f t="shared" si="8"/>
        <v>0.13837868280130672</v>
      </c>
    </row>
    <row r="38" spans="1:14" x14ac:dyDescent="0.35">
      <c r="A38" s="5">
        <v>47</v>
      </c>
      <c r="B38" s="5" t="s">
        <v>78</v>
      </c>
      <c r="C38" s="19">
        <v>8.2462657316497903E-3</v>
      </c>
      <c r="D38" s="19">
        <v>5.4660216742751745E-3</v>
      </c>
      <c r="E38" s="14">
        <f t="shared" si="0"/>
        <v>0.50864124276332878</v>
      </c>
      <c r="F38" s="14">
        <f t="shared" si="1"/>
        <v>0.50864124276332878</v>
      </c>
      <c r="G38" s="5">
        <f t="shared" si="2"/>
        <v>15</v>
      </c>
      <c r="H38" s="19">
        <v>6.8562201802560112E-3</v>
      </c>
      <c r="I38" s="14">
        <f t="shared" si="3"/>
        <v>0.39093081900644011</v>
      </c>
      <c r="J38" s="5">
        <f t="shared" si="4"/>
        <v>27</v>
      </c>
      <c r="K38" s="19">
        <f t="shared" si="5"/>
        <v>0.19884353761392165</v>
      </c>
      <c r="L38" s="5">
        <f t="shared" si="6"/>
        <v>25</v>
      </c>
      <c r="M38" s="9">
        <f t="shared" si="7"/>
        <v>1</v>
      </c>
      <c r="N38" s="9">
        <f t="shared" si="8"/>
        <v>0.19884353761392165</v>
      </c>
    </row>
    <row r="39" spans="1:14" x14ac:dyDescent="0.35">
      <c r="A39" s="5">
        <v>50</v>
      </c>
      <c r="B39" s="5" t="s">
        <v>79</v>
      </c>
      <c r="C39" s="19">
        <v>1.1960409704137233E-2</v>
      </c>
      <c r="D39" s="19">
        <v>7.8612060597625186E-3</v>
      </c>
      <c r="E39" s="14">
        <f t="shared" si="0"/>
        <v>0.52144716894732412</v>
      </c>
      <c r="F39" s="14">
        <f t="shared" si="1"/>
        <v>0.52144716894732412</v>
      </c>
      <c r="G39" s="5">
        <f t="shared" si="2"/>
        <v>17</v>
      </c>
      <c r="H39" s="19">
        <v>9.8952376095524652E-3</v>
      </c>
      <c r="I39" s="14">
        <f t="shared" si="3"/>
        <v>0.27086845976982943</v>
      </c>
      <c r="J39" s="5">
        <f t="shared" si="4"/>
        <v>18</v>
      </c>
      <c r="K39" s="19">
        <f t="shared" si="5"/>
        <v>0.14124359150409971</v>
      </c>
      <c r="L39" s="5">
        <f t="shared" si="6"/>
        <v>20</v>
      </c>
      <c r="M39" s="9">
        <f t="shared" si="7"/>
        <v>1</v>
      </c>
      <c r="N39" s="9">
        <f t="shared" si="8"/>
        <v>0.14124359150409971</v>
      </c>
    </row>
    <row r="40" spans="1:14" x14ac:dyDescent="0.35">
      <c r="A40" s="5">
        <v>52</v>
      </c>
      <c r="B40" s="5" t="s">
        <v>80</v>
      </c>
      <c r="C40" s="19">
        <v>2.191779227505776E-2</v>
      </c>
      <c r="D40" s="19">
        <v>1.3312250418181086E-2</v>
      </c>
      <c r="E40" s="14">
        <f t="shared" si="0"/>
        <v>0.64643779876043583</v>
      </c>
      <c r="F40" s="14">
        <f t="shared" si="1"/>
        <v>0.64643779876043583</v>
      </c>
      <c r="G40" s="5">
        <f t="shared" si="2"/>
        <v>25</v>
      </c>
      <c r="H40" s="19">
        <v>1.7716373617602244E-2</v>
      </c>
      <c r="I40" s="14">
        <f t="shared" si="3"/>
        <v>0.15128986485659368</v>
      </c>
      <c r="J40" s="5">
        <f t="shared" si="4"/>
        <v>3</v>
      </c>
      <c r="K40" s="19">
        <f t="shared" si="5"/>
        <v>9.7799487212660241E-2</v>
      </c>
      <c r="L40" s="5">
        <f t="shared" si="6"/>
        <v>14</v>
      </c>
      <c r="M40" s="9">
        <f t="shared" si="7"/>
        <v>1</v>
      </c>
      <c r="N40" s="9">
        <f t="shared" si="8"/>
        <v>9.7799487212660241E-2</v>
      </c>
    </row>
    <row r="41" spans="1:14" ht="13.9" customHeight="1" x14ac:dyDescent="0.35">
      <c r="A41" s="5">
        <v>54</v>
      </c>
      <c r="B41" s="5" t="s">
        <v>81</v>
      </c>
      <c r="C41" s="19">
        <v>1.2945107262014454E-2</v>
      </c>
      <c r="D41" s="19">
        <v>9.9164350869619597E-3</v>
      </c>
      <c r="E41" s="14">
        <f t="shared" si="0"/>
        <v>0.30541945250411268</v>
      </c>
      <c r="F41" s="14">
        <f t="shared" si="1"/>
        <v>0.30541945250411268</v>
      </c>
      <c r="G41" s="5">
        <f t="shared" si="2"/>
        <v>6</v>
      </c>
      <c r="H41" s="19">
        <v>1.1452294297245851E-2</v>
      </c>
      <c r="I41" s="14">
        <f t="shared" si="3"/>
        <v>0.234041118817611</v>
      </c>
      <c r="J41" s="5">
        <f t="shared" si="4"/>
        <v>12</v>
      </c>
      <c r="K41" s="19">
        <f t="shared" si="5"/>
        <v>7.1480710372724729E-2</v>
      </c>
      <c r="L41" s="5">
        <f t="shared" si="6"/>
        <v>5</v>
      </c>
      <c r="M41" s="9">
        <f t="shared" si="7"/>
        <v>1</v>
      </c>
      <c r="N41" s="9">
        <f t="shared" si="8"/>
        <v>7.1480710372724729E-2</v>
      </c>
    </row>
    <row r="42" spans="1:14" x14ac:dyDescent="0.35">
      <c r="A42" s="5">
        <v>63</v>
      </c>
      <c r="B42" s="5" t="s">
        <v>82</v>
      </c>
      <c r="C42" s="19">
        <v>2.3712718356490782E-2</v>
      </c>
      <c r="D42" s="19">
        <v>1.7749141981956467E-2</v>
      </c>
      <c r="E42" s="14">
        <f t="shared" si="0"/>
        <v>0.33599237532703297</v>
      </c>
      <c r="F42" s="14">
        <f t="shared" si="1"/>
        <v>0.33599237532703297</v>
      </c>
      <c r="G42" s="5">
        <f t="shared" si="2"/>
        <v>7</v>
      </c>
      <c r="H42" s="19">
        <v>2.0840102028544298E-2</v>
      </c>
      <c r="I42" s="14">
        <f t="shared" si="3"/>
        <v>0.12861298695586026</v>
      </c>
      <c r="J42" s="5">
        <f t="shared" si="4"/>
        <v>1</v>
      </c>
      <c r="K42" s="19">
        <f t="shared" si="5"/>
        <v>4.32129829852042E-2</v>
      </c>
      <c r="L42" s="5">
        <f t="shared" si="6"/>
        <v>2</v>
      </c>
      <c r="M42" s="9">
        <f t="shared" si="7"/>
        <v>1</v>
      </c>
      <c r="N42" s="9">
        <f t="shared" si="8"/>
        <v>4.32129829852042E-2</v>
      </c>
    </row>
    <row r="43" spans="1:14" x14ac:dyDescent="0.35">
      <c r="A43" s="5">
        <v>66</v>
      </c>
      <c r="B43" s="5" t="s">
        <v>83</v>
      </c>
      <c r="C43" s="19">
        <v>2.3716181200327556E-2</v>
      </c>
      <c r="D43" s="19">
        <v>1.6037603328110647E-2</v>
      </c>
      <c r="E43" s="14">
        <f t="shared" si="0"/>
        <v>0.47878587062681166</v>
      </c>
      <c r="F43" s="14">
        <f t="shared" si="1"/>
        <v>0.47878587062681166</v>
      </c>
      <c r="G43" s="5">
        <f t="shared" si="2"/>
        <v>13</v>
      </c>
      <c r="H43" s="19">
        <v>2.0046742339822801E-2</v>
      </c>
      <c r="I43" s="14">
        <f t="shared" si="3"/>
        <v>0.13370290917699584</v>
      </c>
      <c r="J43" s="5">
        <f t="shared" si="4"/>
        <v>2</v>
      </c>
      <c r="K43" s="19">
        <f t="shared" si="5"/>
        <v>6.4015063775645475E-2</v>
      </c>
      <c r="L43" s="5">
        <f t="shared" si="6"/>
        <v>4</v>
      </c>
      <c r="M43" s="9">
        <f t="shared" si="7"/>
        <v>1</v>
      </c>
      <c r="N43" s="9">
        <f t="shared" si="8"/>
        <v>6.4015063775645475E-2</v>
      </c>
    </row>
    <row r="44" spans="1:14" x14ac:dyDescent="0.35">
      <c r="A44" s="5">
        <v>68</v>
      </c>
      <c r="B44" s="5" t="s">
        <v>84</v>
      </c>
      <c r="C44" s="19">
        <v>1.9331697155100039E-2</v>
      </c>
      <c r="D44" s="19">
        <v>1.2444066646402239E-2</v>
      </c>
      <c r="E44" s="14">
        <f t="shared" si="0"/>
        <v>0.55348711192326461</v>
      </c>
      <c r="F44" s="14">
        <f t="shared" si="1"/>
        <v>0.55348711192326461</v>
      </c>
      <c r="G44" s="5">
        <f t="shared" si="2"/>
        <v>18</v>
      </c>
      <c r="H44" s="19">
        <v>1.5960403045373963E-2</v>
      </c>
      <c r="I44" s="14">
        <f t="shared" si="3"/>
        <v>0.16793484241820808</v>
      </c>
      <c r="J44" s="5">
        <f t="shared" si="4"/>
        <v>6</v>
      </c>
      <c r="K44" s="19">
        <f t="shared" si="5"/>
        <v>9.2949770921342545E-2</v>
      </c>
      <c r="L44" s="5">
        <f t="shared" si="6"/>
        <v>11</v>
      </c>
      <c r="M44" s="9">
        <f t="shared" si="7"/>
        <v>1</v>
      </c>
      <c r="N44" s="9">
        <f t="shared" si="8"/>
        <v>9.2949770921342545E-2</v>
      </c>
    </row>
    <row r="45" spans="1:14" x14ac:dyDescent="0.35">
      <c r="A45" s="5">
        <v>70</v>
      </c>
      <c r="B45" s="5" t="s">
        <v>85</v>
      </c>
      <c r="C45" s="19">
        <v>1.0848978235587307E-2</v>
      </c>
      <c r="D45" s="19">
        <v>8.3214352673098829E-3</v>
      </c>
      <c r="E45" s="14">
        <f t="shared" si="0"/>
        <v>0.30373882474417385</v>
      </c>
      <c r="F45" s="14">
        <f t="shared" si="1"/>
        <v>0.30373882474417385</v>
      </c>
      <c r="G45" s="5">
        <f t="shared" si="2"/>
        <v>5</v>
      </c>
      <c r="H45" s="19">
        <v>9.5801707117540418E-3</v>
      </c>
      <c r="I45" s="14">
        <f t="shared" si="3"/>
        <v>0.27977661891425992</v>
      </c>
      <c r="J45" s="5">
        <f t="shared" si="4"/>
        <v>20</v>
      </c>
      <c r="K45" s="19">
        <f t="shared" si="5"/>
        <v>8.4979021419915909E-2</v>
      </c>
      <c r="L45" s="5">
        <f t="shared" si="6"/>
        <v>9</v>
      </c>
      <c r="M45" s="9">
        <f t="shared" si="7"/>
        <v>1</v>
      </c>
      <c r="N45" s="9">
        <f t="shared" si="8"/>
        <v>8.4979021419915909E-2</v>
      </c>
    </row>
    <row r="46" spans="1:14" x14ac:dyDescent="0.35">
      <c r="A46" s="5">
        <v>73</v>
      </c>
      <c r="B46" s="5" t="s">
        <v>86</v>
      </c>
      <c r="C46" s="19">
        <v>1.5151515151515152E-2</v>
      </c>
      <c r="D46" s="19">
        <v>1.08573812524961E-2</v>
      </c>
      <c r="E46" s="14">
        <f t="shared" si="0"/>
        <v>0.39550364854617548</v>
      </c>
      <c r="F46" s="14">
        <f t="shared" si="1"/>
        <v>0.39550364854617548</v>
      </c>
      <c r="G46" s="5">
        <f t="shared" si="2"/>
        <v>10</v>
      </c>
      <c r="H46" s="19">
        <v>1.3027825932444448E-2</v>
      </c>
      <c r="I46" s="14">
        <f t="shared" si="3"/>
        <v>0.20573714941039678</v>
      </c>
      <c r="J46" s="5">
        <f t="shared" si="4"/>
        <v>9</v>
      </c>
      <c r="K46" s="19">
        <f t="shared" si="5"/>
        <v>8.1369793233301568E-2</v>
      </c>
      <c r="L46" s="5">
        <f t="shared" si="6"/>
        <v>8</v>
      </c>
      <c r="M46" s="9">
        <f t="shared" si="7"/>
        <v>1</v>
      </c>
      <c r="N46" s="9">
        <f t="shared" si="8"/>
        <v>8.1369793233301568E-2</v>
      </c>
    </row>
    <row r="47" spans="1:14" x14ac:dyDescent="0.35">
      <c r="A47" s="5">
        <v>76</v>
      </c>
      <c r="B47" s="5" t="s">
        <v>87</v>
      </c>
      <c r="C47" s="19">
        <v>1.9369468314040388E-2</v>
      </c>
      <c r="D47" s="19">
        <v>1.2184005168335912E-2</v>
      </c>
      <c r="E47" s="14">
        <f t="shared" si="0"/>
        <v>0.58974557597679222</v>
      </c>
      <c r="F47" s="14">
        <f t="shared" si="1"/>
        <v>0.58974557597679222</v>
      </c>
      <c r="G47" s="5">
        <f t="shared" si="2"/>
        <v>22</v>
      </c>
      <c r="H47" s="19">
        <v>1.5955952666846417E-2</v>
      </c>
      <c r="I47" s="14">
        <f t="shared" si="3"/>
        <v>0.16798168221726803</v>
      </c>
      <c r="J47" s="5">
        <f t="shared" si="4"/>
        <v>7</v>
      </c>
      <c r="K47" s="19">
        <f t="shared" si="5"/>
        <v>9.9066453932773205E-2</v>
      </c>
      <c r="L47" s="5">
        <f t="shared" si="6"/>
        <v>15</v>
      </c>
      <c r="M47" s="9">
        <f t="shared" si="7"/>
        <v>1</v>
      </c>
      <c r="N47" s="9">
        <f t="shared" si="8"/>
        <v>9.9066453932773205E-2</v>
      </c>
    </row>
    <row r="48" spans="1:14" x14ac:dyDescent="0.35">
      <c r="A48" s="5">
        <v>81</v>
      </c>
      <c r="B48" s="5" t="s">
        <v>88</v>
      </c>
      <c r="C48" s="19">
        <v>1.3642491957337178E-2</v>
      </c>
      <c r="D48" s="19">
        <v>8.7792004562001445E-3</v>
      </c>
      <c r="E48" s="14">
        <f t="shared" si="0"/>
        <v>0.55395608351810965</v>
      </c>
      <c r="F48" s="14">
        <f t="shared" si="1"/>
        <v>0.55395608351810965</v>
      </c>
      <c r="G48" s="5">
        <f t="shared" si="2"/>
        <v>19</v>
      </c>
      <c r="H48" s="19">
        <v>1.1202879219789979E-2</v>
      </c>
      <c r="I48" s="14">
        <f t="shared" si="3"/>
        <v>0.23925168858566101</v>
      </c>
      <c r="J48" s="5">
        <f t="shared" si="4"/>
        <v>13</v>
      </c>
      <c r="K48" s="19">
        <f t="shared" si="5"/>
        <v>0.13253492838400718</v>
      </c>
      <c r="L48" s="5">
        <f t="shared" si="6"/>
        <v>18</v>
      </c>
      <c r="M48" s="9">
        <f t="shared" si="7"/>
        <v>1</v>
      </c>
      <c r="N48" s="9">
        <f t="shared" si="8"/>
        <v>0.13253492838400718</v>
      </c>
    </row>
    <row r="49" spans="1:25" x14ac:dyDescent="0.35">
      <c r="A49" s="5">
        <v>85</v>
      </c>
      <c r="B49" s="5" t="s">
        <v>89</v>
      </c>
      <c r="C49" s="19">
        <v>1.2480735481457065E-2</v>
      </c>
      <c r="D49" s="19">
        <v>7.2981475623044743E-3</v>
      </c>
      <c r="E49" s="14">
        <f t="shared" si="0"/>
        <v>0.7101237505694018</v>
      </c>
      <c r="F49" s="14">
        <f t="shared" si="1"/>
        <v>0.7101237505694018</v>
      </c>
      <c r="G49" s="5">
        <f t="shared" si="2"/>
        <v>26</v>
      </c>
      <c r="H49" s="19">
        <v>9.8717534693805332E-3</v>
      </c>
      <c r="I49" s="14">
        <f t="shared" si="3"/>
        <v>0.27151283494563994</v>
      </c>
      <c r="J49" s="5">
        <f t="shared" si="4"/>
        <v>19</v>
      </c>
      <c r="K49" s="19">
        <f t="shared" si="5"/>
        <v>0.19280771267932878</v>
      </c>
      <c r="L49" s="5">
        <f t="shared" si="6"/>
        <v>24</v>
      </c>
      <c r="M49" s="9">
        <f t="shared" si="7"/>
        <v>1</v>
      </c>
      <c r="N49" s="9">
        <f t="shared" si="8"/>
        <v>0.19280771267932878</v>
      </c>
    </row>
    <row r="50" spans="1:25" x14ac:dyDescent="0.35">
      <c r="A50" s="5">
        <v>86</v>
      </c>
      <c r="B50" s="5" t="s">
        <v>90</v>
      </c>
      <c r="C50" s="19">
        <v>1.3283419224494646E-2</v>
      </c>
      <c r="D50" s="19">
        <v>8.3989360272978854E-3</v>
      </c>
      <c r="E50" s="14">
        <f t="shared" si="0"/>
        <v>0.5815597572503719</v>
      </c>
      <c r="F50" s="14">
        <f t="shared" si="1"/>
        <v>0.5815597572503719</v>
      </c>
      <c r="G50" s="5">
        <f t="shared" si="2"/>
        <v>21</v>
      </c>
      <c r="H50" s="19">
        <v>1.0834749860592166E-2</v>
      </c>
      <c r="I50" s="14">
        <f t="shared" si="3"/>
        <v>0.24738067835831648</v>
      </c>
      <c r="J50" s="5">
        <f t="shared" si="4"/>
        <v>15</v>
      </c>
      <c r="K50" s="19">
        <f t="shared" si="5"/>
        <v>0.14386664725449486</v>
      </c>
      <c r="L50" s="5">
        <f t="shared" si="6"/>
        <v>21</v>
      </c>
      <c r="M50" s="9">
        <f t="shared" si="7"/>
        <v>1</v>
      </c>
      <c r="N50" s="9">
        <f t="shared" si="8"/>
        <v>0.14386664725449486</v>
      </c>
    </row>
    <row r="51" spans="1:25" ht="13.9" customHeight="1" x14ac:dyDescent="0.35">
      <c r="A51" s="5">
        <v>88</v>
      </c>
      <c r="B51" s="5" t="s">
        <v>91</v>
      </c>
      <c r="C51" s="19">
        <v>8.9059311027274417E-3</v>
      </c>
      <c r="D51" s="19">
        <v>7.9809530196841144E-3</v>
      </c>
      <c r="E51" s="14">
        <f t="shared" si="0"/>
        <v>0.11589819922031541</v>
      </c>
      <c r="F51" s="14">
        <f t="shared" si="1"/>
        <v>0.11589819922031541</v>
      </c>
      <c r="G51" s="5">
        <f t="shared" si="2"/>
        <v>1</v>
      </c>
      <c r="H51" s="19">
        <v>8.4621695973229934E-3</v>
      </c>
      <c r="I51" s="14">
        <f t="shared" si="3"/>
        <v>0.31674002033755977</v>
      </c>
      <c r="J51" s="5">
        <f t="shared" si="4"/>
        <v>24</v>
      </c>
      <c r="K51" s="19">
        <f t="shared" si="5"/>
        <v>3.6709597978129255E-2</v>
      </c>
      <c r="L51" s="5">
        <f t="shared" si="6"/>
        <v>1</v>
      </c>
      <c r="M51" s="9">
        <f t="shared" si="7"/>
        <v>1</v>
      </c>
      <c r="N51" s="9">
        <f t="shared" si="8"/>
        <v>3.6709597978129255E-2</v>
      </c>
    </row>
    <row r="52" spans="1:25" x14ac:dyDescent="0.35">
      <c r="A52" s="5">
        <v>91</v>
      </c>
      <c r="B52" s="5" t="s">
        <v>92</v>
      </c>
      <c r="C52" s="19">
        <v>6.2046270943756435E-3</v>
      </c>
      <c r="D52" s="19">
        <v>5.1461215240073653E-3</v>
      </c>
      <c r="E52" s="14">
        <f t="shared" si="0"/>
        <v>0.20568996776119725</v>
      </c>
      <c r="F52" s="14">
        <f t="shared" si="1"/>
        <v>0.20568996776119725</v>
      </c>
      <c r="G52" s="5">
        <f t="shared" si="2"/>
        <v>3</v>
      </c>
      <c r="H52" s="19">
        <v>5.6589307663287534E-3</v>
      </c>
      <c r="I52" s="14">
        <f t="shared" si="3"/>
        <v>0.47364208558692472</v>
      </c>
      <c r="J52" s="5">
        <f t="shared" si="4"/>
        <v>29</v>
      </c>
      <c r="K52" s="19">
        <f t="shared" si="5"/>
        <v>9.7423425314720771E-2</v>
      </c>
      <c r="L52" s="5">
        <f t="shared" si="6"/>
        <v>12</v>
      </c>
      <c r="M52" s="9">
        <f t="shared" si="7"/>
        <v>1</v>
      </c>
      <c r="N52" s="9">
        <f t="shared" si="8"/>
        <v>9.7423425314720771E-2</v>
      </c>
    </row>
    <row r="53" spans="1:25" x14ac:dyDescent="0.35">
      <c r="A53" s="5">
        <v>94</v>
      </c>
      <c r="B53" s="5" t="s">
        <v>93</v>
      </c>
      <c r="C53" s="19">
        <v>4.7711404189294026E-3</v>
      </c>
      <c r="D53" s="19">
        <v>4.0283422652231775E-3</v>
      </c>
      <c r="E53" s="14">
        <f t="shared" si="0"/>
        <v>0.184393009531198</v>
      </c>
      <c r="F53" s="14">
        <f t="shared" si="1"/>
        <v>0.184393009531198</v>
      </c>
      <c r="G53" s="5">
        <f t="shared" si="2"/>
        <v>2</v>
      </c>
      <c r="H53" s="19">
        <v>4.3857193512867884E-3</v>
      </c>
      <c r="I53" s="14">
        <f t="shared" si="3"/>
        <v>0.61114438833610074</v>
      </c>
      <c r="J53" s="5">
        <f t="shared" si="4"/>
        <v>30</v>
      </c>
      <c r="K53" s="19">
        <f t="shared" si="5"/>
        <v>0.11269075302339679</v>
      </c>
      <c r="L53" s="5">
        <f t="shared" si="6"/>
        <v>17</v>
      </c>
      <c r="M53" s="9">
        <f t="shared" si="7"/>
        <v>1</v>
      </c>
      <c r="N53" s="9">
        <f t="shared" si="8"/>
        <v>0.11269075302339679</v>
      </c>
    </row>
    <row r="54" spans="1:25" x14ac:dyDescent="0.35">
      <c r="A54" s="5">
        <v>95</v>
      </c>
      <c r="B54" s="5" t="s">
        <v>94</v>
      </c>
      <c r="C54" s="19">
        <v>1.0151347360649687E-2</v>
      </c>
      <c r="D54" s="19">
        <v>6.3051702395964691E-3</v>
      </c>
      <c r="E54" s="14">
        <f t="shared" si="0"/>
        <v>0.61000369139904032</v>
      </c>
      <c r="F54" s="14">
        <f t="shared" si="1"/>
        <v>0.61000369139904032</v>
      </c>
      <c r="G54" s="5">
        <f t="shared" si="2"/>
        <v>23</v>
      </c>
      <c r="H54" s="19">
        <v>8.1228125647371807E-3</v>
      </c>
      <c r="I54" s="14">
        <f t="shared" si="3"/>
        <v>0.32997286949495042</v>
      </c>
      <c r="J54" s="5">
        <f t="shared" si="4"/>
        <v>26</v>
      </c>
      <c r="K54" s="19">
        <f t="shared" si="5"/>
        <v>0.20128466845345352</v>
      </c>
      <c r="L54" s="5">
        <f t="shared" si="6"/>
        <v>26</v>
      </c>
      <c r="M54" s="9">
        <f t="shared" si="7"/>
        <v>1</v>
      </c>
      <c r="N54" s="9">
        <f t="shared" si="8"/>
        <v>0.20128466845345352</v>
      </c>
    </row>
    <row r="55" spans="1:25" x14ac:dyDescent="0.35">
      <c r="A55" s="5">
        <v>97</v>
      </c>
      <c r="B55" s="5" t="s">
        <v>95</v>
      </c>
      <c r="C55" s="19">
        <v>7.1830253768725488E-3</v>
      </c>
      <c r="D55" s="19">
        <v>1.7659473661541113E-3</v>
      </c>
      <c r="E55" s="14">
        <f t="shared" si="0"/>
        <v>3.0675195164597548</v>
      </c>
      <c r="F55" s="14">
        <f t="shared" si="1"/>
        <v>3.0675195164597548</v>
      </c>
      <c r="G55" s="5">
        <f t="shared" si="2"/>
        <v>33</v>
      </c>
      <c r="H55" s="19">
        <v>4.3490017576276532E-3</v>
      </c>
      <c r="I55" s="14">
        <f t="shared" si="3"/>
        <v>0.61630413592153899</v>
      </c>
      <c r="J55" s="5">
        <f t="shared" si="4"/>
        <v>31</v>
      </c>
      <c r="K55" s="19">
        <f t="shared" si="5"/>
        <v>1.8905249650141862</v>
      </c>
      <c r="L55" s="5">
        <f t="shared" si="6"/>
        <v>33</v>
      </c>
      <c r="M55" s="9">
        <f t="shared" si="7"/>
        <v>1</v>
      </c>
      <c r="N55" s="9">
        <f t="shared" si="8"/>
        <v>1.8905249650141862</v>
      </c>
    </row>
    <row r="56" spans="1:25" x14ac:dyDescent="0.35">
      <c r="A56" s="5">
        <v>99</v>
      </c>
      <c r="B56" s="5" t="s">
        <v>96</v>
      </c>
      <c r="C56" s="19">
        <v>3.5621415595055747E-3</v>
      </c>
      <c r="D56" s="19">
        <v>1.8833301139656172E-3</v>
      </c>
      <c r="E56" s="14">
        <f t="shared" si="0"/>
        <v>0.89140583113439587</v>
      </c>
      <c r="F56" s="14">
        <f t="shared" si="1"/>
        <v>0.89140583113439587</v>
      </c>
      <c r="G56" s="5">
        <f t="shared" si="2"/>
        <v>32</v>
      </c>
      <c r="H56" s="19">
        <v>2.680307770355965E-3</v>
      </c>
      <c r="I56" s="14">
        <f t="shared" si="3"/>
        <v>1</v>
      </c>
      <c r="J56" s="5">
        <f t="shared" si="4"/>
        <v>33</v>
      </c>
      <c r="K56" s="19">
        <f t="shared" si="5"/>
        <v>0.89140583113439587</v>
      </c>
      <c r="L56" s="5">
        <f t="shared" si="6"/>
        <v>32</v>
      </c>
      <c r="M56" s="9">
        <f t="shared" si="7"/>
        <v>1</v>
      </c>
      <c r="N56" s="9">
        <f t="shared" si="8"/>
        <v>0.89140583113439587</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1.2983690969481756E-2</v>
      </c>
      <c r="D58" s="22">
        <f>AVERAGE(D24:D56)</f>
        <v>8.5971955980496395E-3</v>
      </c>
      <c r="E58" s="22">
        <f>AVERAGE(E24:E56)</f>
        <v>0.59236017107318262</v>
      </c>
      <c r="F58" s="22">
        <f>AVERAGE(F24:F56)</f>
        <v>0.59236017107318262</v>
      </c>
      <c r="G58" s="20" t="s">
        <v>99</v>
      </c>
      <c r="H58" s="22">
        <f>AVERAGE(H24:H56)</f>
        <v>1.0817837758161754E-2</v>
      </c>
      <c r="I58" s="22">
        <f>AVERAGE(I24:I56)</f>
        <v>0.31890636003536377</v>
      </c>
      <c r="J58" s="20" t="s">
        <v>99</v>
      </c>
      <c r="K58" s="22">
        <f>AVERAGE(K24:K56)</f>
        <v>0.21999591328140722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5.4290056102891263E-3</v>
      </c>
      <c r="D59" s="22">
        <f>_xlfn.STDEV.S(D24:D56)</f>
        <v>3.8619884879824277E-3</v>
      </c>
      <c r="E59" s="22">
        <f>_xlfn.STDEV.S(E24:E56)</f>
        <v>0.4864598897288443</v>
      </c>
      <c r="F59" s="22">
        <f>_xlfn.STDEV.S(F24:F56)</f>
        <v>0.4864598897288443</v>
      </c>
      <c r="G59" s="20" t="s">
        <v>99</v>
      </c>
      <c r="H59" s="22">
        <f>_xlfn.STDEV.S(H24:H56)</f>
        <v>4.6470137313204306E-3</v>
      </c>
      <c r="I59" s="22">
        <f>_xlfn.STDEV.S(I24:I56)</f>
        <v>0.20989127898690815</v>
      </c>
      <c r="J59" s="20" t="s">
        <v>99</v>
      </c>
      <c r="K59" s="22">
        <f>_xlfn.STDEV.S(K24:K56)</f>
        <v>0.34702743404304964</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2.947410191655081E-5</v>
      </c>
      <c r="D60" s="22">
        <f>_xlfn.VAR.S(D24:D56)</f>
        <v>1.4914955081308799E-5</v>
      </c>
      <c r="E60" s="22">
        <f>_xlfn.VAR.S(E24:E56)</f>
        <v>0.23664322431499935</v>
      </c>
      <c r="F60" s="22">
        <f>_xlfn.VAR.S(F24:F56)</f>
        <v>0.23664322431499935</v>
      </c>
      <c r="G60" s="20" t="s">
        <v>99</v>
      </c>
      <c r="H60" s="22">
        <f>_xlfn.VAR.S(H24:H56)</f>
        <v>2.159473661908063E-5</v>
      </c>
      <c r="I60" s="22">
        <f>_xlfn.VAR.S(I24:I56)</f>
        <v>4.4054348994760115E-2</v>
      </c>
      <c r="J60" s="20" t="s">
        <v>99</v>
      </c>
      <c r="K60" s="22">
        <f>_xlfn.VAR.S(K24:K56)</f>
        <v>0.12042803997850317</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2.3716181200327556E-2</v>
      </c>
      <c r="D61" s="22">
        <f>MAX(D24:D56)</f>
        <v>1.7749141981956467E-2</v>
      </c>
      <c r="E61" s="22">
        <f>MAX(E24:E56)</f>
        <v>3.0675195164597548</v>
      </c>
      <c r="F61" s="22">
        <f>MAX(F24:F56)</f>
        <v>3.0675195164597548</v>
      </c>
      <c r="G61" s="20" t="s">
        <v>99</v>
      </c>
      <c r="H61" s="22">
        <f>MAX(H24:H56)</f>
        <v>2.0840102028544298E-2</v>
      </c>
      <c r="I61" s="22">
        <f>MAX(I24:I56)</f>
        <v>1</v>
      </c>
      <c r="J61" s="20" t="s">
        <v>99</v>
      </c>
      <c r="K61" s="22">
        <f>MAX(K24:K56)</f>
        <v>1.8905249650141862</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3.4185503693962283E-3</v>
      </c>
      <c r="D62" s="22">
        <f>MIN(D24:D56)</f>
        <v>1.7659473661541113E-3</v>
      </c>
      <c r="E62" s="22">
        <f>MIN(E24:E56)</f>
        <v>0.11589819922031541</v>
      </c>
      <c r="F62" s="22">
        <f>MIN(F24:F56)</f>
        <v>0.11589819922031541</v>
      </c>
      <c r="G62" s="20" t="s">
        <v>99</v>
      </c>
      <c r="H62" s="22">
        <f>MIN(H24:H56)</f>
        <v>2.680307770355965E-3</v>
      </c>
      <c r="I62" s="22">
        <f>MIN(I24:I56)</f>
        <v>0.12861298695586026</v>
      </c>
      <c r="J62" s="20" t="s">
        <v>99</v>
      </c>
      <c r="K62" s="22">
        <f>MIN(K24:K56)</f>
        <v>3.6709597978129255E-2</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43.9" customHeight="1" x14ac:dyDescent="0.35">
      <c r="A64" s="41"/>
      <c r="B64" s="41"/>
      <c r="C64" s="41"/>
      <c r="D64" s="41"/>
      <c r="E64" s="41"/>
      <c r="F64" s="41"/>
      <c r="G64" s="41"/>
      <c r="H64" s="41"/>
      <c r="I64" s="41"/>
      <c r="J64" s="41"/>
      <c r="K64" s="41"/>
      <c r="L64" s="41"/>
    </row>
  </sheetData>
  <mergeCells count="20">
    <mergeCell ref="A61:B61"/>
    <mergeCell ref="A62:B62"/>
    <mergeCell ref="A14:L14"/>
    <mergeCell ref="A22:L22"/>
    <mergeCell ref="A63:L63"/>
    <mergeCell ref="A64:L64"/>
    <mergeCell ref="B15:F15"/>
    <mergeCell ref="B21:D21"/>
    <mergeCell ref="K21:L21"/>
    <mergeCell ref="B20:L20"/>
    <mergeCell ref="B19:L19"/>
    <mergeCell ref="B18:L18"/>
    <mergeCell ref="B17:L17"/>
    <mergeCell ref="B16:L16"/>
    <mergeCell ref="H15:L15"/>
    <mergeCell ref="F21:I21"/>
    <mergeCell ref="A57:L57"/>
    <mergeCell ref="A58:B58"/>
    <mergeCell ref="A59:B59"/>
    <mergeCell ref="A60:B60"/>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6FB6A-0037-4749-B580-F1D891A742A1}">
  <sheetPr>
    <tabColor rgb="FF00B050"/>
  </sheetPr>
  <dimension ref="A1:Y64"/>
  <sheetViews>
    <sheetView zoomScale="80" zoomScaleNormal="80" workbookViewId="0"/>
  </sheetViews>
  <sheetFormatPr baseColWidth="10" defaultColWidth="10.58203125" defaultRowHeight="14" x14ac:dyDescent="0.35"/>
  <cols>
    <col min="1" max="1" width="15.25" style="35" customWidth="1"/>
    <col min="2" max="2" width="14.75" style="35" bestFit="1" customWidth="1"/>
    <col min="3" max="12" width="13.33203125" style="35" customWidth="1"/>
    <col min="13" max="16384" width="10.58203125" style="29"/>
  </cols>
  <sheetData>
    <row r="1" spans="1:12" x14ac:dyDescent="0.35">
      <c r="A1" s="29"/>
      <c r="B1" s="29"/>
      <c r="C1" s="29"/>
      <c r="D1" s="29"/>
      <c r="E1" s="29"/>
      <c r="F1" s="29"/>
      <c r="G1" s="29"/>
      <c r="H1" s="29"/>
      <c r="I1" s="29"/>
      <c r="J1" s="29"/>
      <c r="K1" s="29"/>
      <c r="L1" s="29"/>
    </row>
    <row r="2" spans="1:12" x14ac:dyDescent="0.35">
      <c r="A2" s="29"/>
      <c r="B2" s="29"/>
      <c r="C2" s="29"/>
      <c r="D2" s="29"/>
      <c r="E2" s="29"/>
      <c r="F2" s="29"/>
      <c r="G2" s="29"/>
      <c r="H2" s="29"/>
      <c r="I2" s="29"/>
      <c r="J2" s="29"/>
      <c r="K2" s="29"/>
      <c r="L2" s="29"/>
    </row>
    <row r="3" spans="1:12" x14ac:dyDescent="0.35">
      <c r="A3" s="29"/>
      <c r="B3" s="29"/>
      <c r="C3" s="29"/>
      <c r="D3" s="29"/>
      <c r="E3" s="29"/>
      <c r="F3" s="29"/>
      <c r="G3" s="29"/>
      <c r="H3" s="29"/>
      <c r="I3" s="29"/>
      <c r="J3" s="29"/>
      <c r="K3" s="29"/>
      <c r="L3" s="29"/>
    </row>
    <row r="4" spans="1:12" x14ac:dyDescent="0.35">
      <c r="A4" s="29"/>
      <c r="B4" s="29"/>
      <c r="C4" s="29"/>
      <c r="D4" s="29"/>
      <c r="E4" s="29"/>
      <c r="F4" s="29"/>
      <c r="G4" s="29"/>
      <c r="H4" s="29"/>
      <c r="I4" s="29"/>
      <c r="J4" s="29"/>
      <c r="K4" s="29"/>
      <c r="L4" s="29"/>
    </row>
    <row r="5" spans="1:12" x14ac:dyDescent="0.35">
      <c r="A5" s="29"/>
      <c r="B5" s="29"/>
      <c r="C5" s="29"/>
      <c r="D5" s="29"/>
      <c r="E5" s="29"/>
      <c r="F5" s="29"/>
      <c r="G5" s="29"/>
      <c r="H5" s="29"/>
      <c r="I5" s="29"/>
      <c r="J5" s="29"/>
      <c r="K5" s="29"/>
      <c r="L5" s="29"/>
    </row>
    <row r="6" spans="1:12" x14ac:dyDescent="0.35">
      <c r="A6" s="29"/>
      <c r="B6" s="29"/>
      <c r="C6" s="29"/>
      <c r="D6" s="29"/>
      <c r="E6" s="29"/>
      <c r="F6" s="29"/>
      <c r="G6" s="29"/>
      <c r="H6" s="29"/>
      <c r="I6" s="29"/>
      <c r="J6" s="29"/>
      <c r="K6" s="29"/>
      <c r="L6" s="29"/>
    </row>
    <row r="7" spans="1:12" x14ac:dyDescent="0.35">
      <c r="A7" s="29"/>
      <c r="B7" s="29"/>
      <c r="C7" s="29"/>
      <c r="D7" s="29"/>
      <c r="E7" s="29"/>
      <c r="F7" s="29"/>
      <c r="G7" s="29"/>
      <c r="H7" s="29"/>
      <c r="I7" s="29"/>
      <c r="J7" s="29"/>
      <c r="K7" s="29"/>
      <c r="L7" s="29"/>
    </row>
    <row r="8" spans="1:12" x14ac:dyDescent="0.35">
      <c r="A8" s="29"/>
      <c r="B8" s="29"/>
      <c r="C8" s="29"/>
      <c r="D8" s="29"/>
      <c r="E8" s="29"/>
      <c r="F8" s="29"/>
      <c r="G8" s="29"/>
      <c r="H8" s="29"/>
      <c r="I8" s="29"/>
      <c r="J8" s="29"/>
      <c r="K8" s="29"/>
      <c r="L8" s="30"/>
    </row>
    <row r="9" spans="1:12" x14ac:dyDescent="0.35">
      <c r="A9" s="29"/>
      <c r="B9" s="29"/>
      <c r="C9" s="29"/>
      <c r="D9" s="29"/>
      <c r="E9" s="29"/>
      <c r="F9" s="29"/>
      <c r="G9" s="29"/>
      <c r="H9" s="29"/>
      <c r="I9" s="29"/>
      <c r="J9" s="29"/>
      <c r="K9" s="29"/>
      <c r="L9" s="29"/>
    </row>
    <row r="10" spans="1:12" x14ac:dyDescent="0.35">
      <c r="A10" s="29"/>
      <c r="B10" s="29"/>
      <c r="C10" s="29"/>
      <c r="D10" s="29"/>
      <c r="E10" s="29"/>
      <c r="F10" s="29"/>
      <c r="G10" s="29"/>
      <c r="H10" s="29"/>
      <c r="I10" s="29"/>
      <c r="J10" s="29"/>
      <c r="K10" s="29"/>
      <c r="L10" s="29"/>
    </row>
    <row r="11" spans="1:12" x14ac:dyDescent="0.35">
      <c r="A11" s="29"/>
      <c r="B11" s="29"/>
      <c r="C11" s="29"/>
      <c r="D11" s="29"/>
      <c r="E11" s="29"/>
      <c r="F11" s="29"/>
      <c r="G11" s="29"/>
      <c r="H11" s="29"/>
      <c r="I11" s="29"/>
      <c r="J11" s="29"/>
      <c r="K11" s="29"/>
      <c r="L11" s="29"/>
    </row>
    <row r="12" spans="1:12" x14ac:dyDescent="0.35">
      <c r="A12" s="29"/>
      <c r="B12" s="29"/>
      <c r="C12" s="29"/>
      <c r="D12" s="29"/>
      <c r="E12" s="29"/>
      <c r="F12" s="29"/>
      <c r="G12" s="29"/>
      <c r="H12" s="29"/>
      <c r="I12" s="29"/>
      <c r="J12" s="29"/>
      <c r="K12" s="29"/>
      <c r="L12" s="29"/>
    </row>
    <row r="13" spans="1:12" x14ac:dyDescent="0.35">
      <c r="A13" s="29"/>
      <c r="B13" s="29"/>
      <c r="C13" s="29"/>
      <c r="D13" s="29"/>
      <c r="E13" s="29"/>
      <c r="F13" s="29"/>
      <c r="G13" s="29"/>
      <c r="H13" s="29"/>
      <c r="I13" s="29"/>
      <c r="J13" s="29"/>
      <c r="K13" s="29"/>
      <c r="L13" s="29"/>
    </row>
    <row r="14" spans="1:12" ht="17.5" x14ac:dyDescent="0.35">
      <c r="A14" s="51" t="s">
        <v>40</v>
      </c>
      <c r="B14" s="51"/>
      <c r="C14" s="51"/>
      <c r="D14" s="51"/>
      <c r="E14" s="51"/>
      <c r="F14" s="51"/>
      <c r="G14" s="51"/>
      <c r="H14" s="51"/>
      <c r="I14" s="51"/>
      <c r="J14" s="51"/>
      <c r="K14" s="51"/>
      <c r="L14" s="51"/>
    </row>
    <row r="15" spans="1:12" s="33" customFormat="1" ht="43.9" customHeight="1" x14ac:dyDescent="0.35">
      <c r="A15" s="31" t="s">
        <v>1</v>
      </c>
      <c r="B15" s="52" t="s">
        <v>9</v>
      </c>
      <c r="C15" s="52"/>
      <c r="D15" s="52"/>
      <c r="E15" s="52"/>
      <c r="F15" s="52"/>
      <c r="G15" s="31" t="s">
        <v>3</v>
      </c>
      <c r="H15" s="52" t="s">
        <v>24</v>
      </c>
      <c r="I15" s="52"/>
      <c r="J15" s="52"/>
      <c r="K15" s="52"/>
      <c r="L15" s="52"/>
    </row>
    <row r="16" spans="1:12" s="33" customFormat="1" ht="43.9" customHeight="1" x14ac:dyDescent="0.35">
      <c r="A16" s="31" t="s">
        <v>5</v>
      </c>
      <c r="B16" s="52" t="s">
        <v>30</v>
      </c>
      <c r="C16" s="52"/>
      <c r="D16" s="52"/>
      <c r="E16" s="52"/>
      <c r="F16" s="52"/>
      <c r="G16" s="52"/>
      <c r="H16" s="52"/>
      <c r="I16" s="52"/>
      <c r="J16" s="52"/>
      <c r="K16" s="52"/>
      <c r="L16" s="52"/>
    </row>
    <row r="17" spans="1:12" s="33" customFormat="1" ht="43.9" customHeight="1" x14ac:dyDescent="0.35">
      <c r="A17" s="31" t="s">
        <v>41</v>
      </c>
      <c r="B17" s="52" t="s">
        <v>154</v>
      </c>
      <c r="C17" s="52"/>
      <c r="D17" s="52"/>
      <c r="E17" s="52"/>
      <c r="F17" s="52"/>
      <c r="G17" s="52"/>
      <c r="H17" s="52"/>
      <c r="I17" s="52"/>
      <c r="J17" s="52"/>
      <c r="K17" s="52"/>
      <c r="L17" s="52"/>
    </row>
    <row r="18" spans="1:12" s="33" customFormat="1" ht="43.9" customHeight="1" x14ac:dyDescent="0.35">
      <c r="A18" s="31" t="s">
        <v>43</v>
      </c>
      <c r="B18" s="52" t="s">
        <v>155</v>
      </c>
      <c r="C18" s="52"/>
      <c r="D18" s="52"/>
      <c r="E18" s="52"/>
      <c r="F18" s="52"/>
      <c r="G18" s="52"/>
      <c r="H18" s="52"/>
      <c r="I18" s="52"/>
      <c r="J18" s="52"/>
      <c r="K18" s="52"/>
      <c r="L18" s="52"/>
    </row>
    <row r="19" spans="1:12" s="33" customFormat="1" ht="43.9" customHeight="1" x14ac:dyDescent="0.35">
      <c r="A19" s="31" t="s">
        <v>45</v>
      </c>
      <c r="B19" s="52"/>
      <c r="C19" s="52"/>
      <c r="D19" s="52"/>
      <c r="E19" s="52"/>
      <c r="F19" s="52"/>
      <c r="G19" s="52"/>
      <c r="H19" s="52"/>
      <c r="I19" s="52"/>
      <c r="J19" s="52"/>
      <c r="K19" s="52"/>
      <c r="L19" s="52"/>
    </row>
    <row r="20" spans="1:12" s="33" customFormat="1" ht="43.9" customHeight="1" x14ac:dyDescent="0.35">
      <c r="A20" s="31" t="s">
        <v>46</v>
      </c>
      <c r="B20" s="52" t="s">
        <v>162</v>
      </c>
      <c r="C20" s="52"/>
      <c r="D20" s="52"/>
      <c r="E20" s="52"/>
      <c r="F20" s="52"/>
      <c r="G20" s="52"/>
      <c r="H20" s="52"/>
      <c r="I20" s="52"/>
      <c r="J20" s="52"/>
      <c r="K20" s="52"/>
      <c r="L20" s="52"/>
    </row>
    <row r="21" spans="1:12" s="11" customFormat="1" ht="43.9" customHeight="1" x14ac:dyDescent="0.35">
      <c r="A21" s="10" t="s">
        <v>47</v>
      </c>
      <c r="B21" s="36" t="s">
        <v>117</v>
      </c>
      <c r="C21" s="36"/>
      <c r="D21" s="36"/>
      <c r="E21" s="21" t="s">
        <v>48</v>
      </c>
      <c r="F21" s="42"/>
      <c r="G21" s="43"/>
      <c r="H21" s="43"/>
      <c r="I21" s="44"/>
      <c r="J21" s="10" t="s">
        <v>50</v>
      </c>
      <c r="K21" s="45" t="s">
        <v>20</v>
      </c>
      <c r="L21" s="45"/>
    </row>
    <row r="22" spans="1:12" ht="17.5" x14ac:dyDescent="0.35">
      <c r="A22" s="51" t="s">
        <v>51</v>
      </c>
      <c r="B22" s="51"/>
      <c r="C22" s="51"/>
      <c r="D22" s="51"/>
      <c r="E22" s="51"/>
      <c r="F22" s="51"/>
      <c r="G22" s="51"/>
      <c r="H22" s="51"/>
      <c r="I22" s="51"/>
      <c r="J22" s="51"/>
      <c r="K22" s="51"/>
      <c r="L22" s="51"/>
    </row>
    <row r="23" spans="1:12"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2" x14ac:dyDescent="0.35">
      <c r="A24" s="32">
        <v>5</v>
      </c>
      <c r="B24" s="32" t="s">
        <v>64</v>
      </c>
      <c r="C24" s="19">
        <v>0.80956831552005137</v>
      </c>
      <c r="D24" s="19">
        <v>0.44768463296325967</v>
      </c>
      <c r="E24" s="34">
        <f>(C24-D24)/D24</f>
        <v>0.80834510704880636</v>
      </c>
      <c r="F24" s="34">
        <f>ABS(E24)</f>
        <v>0.80834510704880636</v>
      </c>
      <c r="G24" s="32">
        <f>RANK(F24,$F$24:$F$56,1)</f>
        <v>23</v>
      </c>
      <c r="H24" s="19">
        <v>0.63482916628197805</v>
      </c>
      <c r="I24" s="34">
        <f>H24/MAX($H$24:$H$56)</f>
        <v>0.64298831478208962</v>
      </c>
      <c r="J24" s="32">
        <f>RANK(I24,$I$24:$I$56,1)</f>
        <v>24</v>
      </c>
      <c r="K24" s="19">
        <f>I24*F24</f>
        <v>0.51975645814365978</v>
      </c>
      <c r="L24" s="32">
        <f>RANK(K24,$K$24:$K$56,1)</f>
        <v>28</v>
      </c>
    </row>
    <row r="25" spans="1:12" x14ac:dyDescent="0.35">
      <c r="A25" s="32">
        <v>8</v>
      </c>
      <c r="B25" s="32" t="s">
        <v>65</v>
      </c>
      <c r="C25" s="19">
        <v>0.6631162761213325</v>
      </c>
      <c r="D25" s="19">
        <v>0.30739888932518089</v>
      </c>
      <c r="E25" s="34">
        <f t="shared" ref="E25:E55" si="0">(C25-D25)/D25</f>
        <v>1.1571850099297436</v>
      </c>
      <c r="F25" s="34">
        <f t="shared" ref="F25:F55" si="1">ABS(E25)</f>
        <v>1.1571850099297436</v>
      </c>
      <c r="G25" s="32">
        <f t="shared" ref="G25:G55" si="2">RANK(F25,$F$24:$F$56,1)</f>
        <v>28</v>
      </c>
      <c r="H25" s="19">
        <v>0.48960197767093933</v>
      </c>
      <c r="I25" s="34">
        <f t="shared" ref="I25:I56" si="3">H25/MAX($H$24:$H$56)</f>
        <v>0.49589459221031468</v>
      </c>
      <c r="J25" s="32">
        <f t="shared" ref="J25:J56" si="4">RANK(I25,$I$24:$I$56,1)</f>
        <v>14</v>
      </c>
      <c r="K25" s="19">
        <f t="shared" ref="K25:K56" si="5">I25*F25</f>
        <v>0.5738417886109991</v>
      </c>
      <c r="L25" s="32">
        <f t="shared" ref="L25:L56" si="6">RANK(K25,$K$24:$K$56,1)</f>
        <v>31</v>
      </c>
    </row>
    <row r="26" spans="1:12" x14ac:dyDescent="0.35">
      <c r="A26" s="32">
        <v>11</v>
      </c>
      <c r="B26" s="32" t="s">
        <v>118</v>
      </c>
      <c r="C26" s="19">
        <v>0.70868923155421015</v>
      </c>
      <c r="D26" s="19">
        <v>0.39687263297635256</v>
      </c>
      <c r="E26" s="34">
        <f t="shared" si="0"/>
        <v>0.78568430440613679</v>
      </c>
      <c r="F26" s="34">
        <f t="shared" si="1"/>
        <v>0.78568430440613679</v>
      </c>
      <c r="G26" s="32">
        <f t="shared" si="2"/>
        <v>22</v>
      </c>
      <c r="H26" s="19">
        <v>0.5593523170556185</v>
      </c>
      <c r="I26" s="34">
        <f t="shared" si="3"/>
        <v>0.56654139856154151</v>
      </c>
      <c r="J26" s="32">
        <f t="shared" si="4"/>
        <v>18</v>
      </c>
      <c r="K26" s="19">
        <f t="shared" si="5"/>
        <v>0.44512268464610466</v>
      </c>
      <c r="L26" s="32">
        <f t="shared" si="6"/>
        <v>24</v>
      </c>
    </row>
    <row r="27" spans="1:12" x14ac:dyDescent="0.35">
      <c r="A27" s="32">
        <v>13</v>
      </c>
      <c r="B27" s="32" t="s">
        <v>67</v>
      </c>
      <c r="C27" s="19">
        <v>0.49386276382905858</v>
      </c>
      <c r="D27" s="19">
        <v>0.25522502339562714</v>
      </c>
      <c r="E27" s="34">
        <f t="shared" si="0"/>
        <v>0.93500918232267705</v>
      </c>
      <c r="F27" s="34">
        <f t="shared" si="1"/>
        <v>0.93500918232267705</v>
      </c>
      <c r="G27" s="32">
        <f t="shared" si="2"/>
        <v>26</v>
      </c>
      <c r="H27" s="19">
        <v>0.37543587105888804</v>
      </c>
      <c r="I27" s="34">
        <f t="shared" si="3"/>
        <v>0.38026116451882586</v>
      </c>
      <c r="J27" s="32">
        <f t="shared" si="4"/>
        <v>7</v>
      </c>
      <c r="K27" s="19">
        <f t="shared" si="5"/>
        <v>0.35554768050581631</v>
      </c>
      <c r="L27" s="32">
        <f t="shared" si="6"/>
        <v>17</v>
      </c>
    </row>
    <row r="28" spans="1:12" x14ac:dyDescent="0.35">
      <c r="A28" s="32">
        <v>15</v>
      </c>
      <c r="B28" s="32" t="s">
        <v>68</v>
      </c>
      <c r="C28" s="19">
        <v>0.72255903741491334</v>
      </c>
      <c r="D28" s="19">
        <v>0.45475651378869619</v>
      </c>
      <c r="E28" s="34">
        <f t="shared" si="0"/>
        <v>0.5888921115061857</v>
      </c>
      <c r="F28" s="34">
        <f t="shared" si="1"/>
        <v>0.5888921115061857</v>
      </c>
      <c r="G28" s="32">
        <f t="shared" si="2"/>
        <v>17</v>
      </c>
      <c r="H28" s="19">
        <v>0.59057641358907687</v>
      </c>
      <c r="I28" s="34">
        <f t="shared" si="3"/>
        <v>0.59816680312230808</v>
      </c>
      <c r="J28" s="32">
        <f t="shared" si="4"/>
        <v>19</v>
      </c>
      <c r="K28" s="19">
        <f t="shared" si="5"/>
        <v>0.35225571172360087</v>
      </c>
      <c r="L28" s="32">
        <f t="shared" si="6"/>
        <v>15</v>
      </c>
    </row>
    <row r="29" spans="1:12" x14ac:dyDescent="0.35">
      <c r="A29" s="32">
        <v>17</v>
      </c>
      <c r="B29" s="32" t="s">
        <v>69</v>
      </c>
      <c r="C29" s="19">
        <v>1.1715446496007897</v>
      </c>
      <c r="D29" s="19">
        <v>0.74942938888353106</v>
      </c>
      <c r="E29" s="34">
        <f t="shared" si="0"/>
        <v>0.56324887571610793</v>
      </c>
      <c r="F29" s="34">
        <f t="shared" si="1"/>
        <v>0.56324887571610793</v>
      </c>
      <c r="G29" s="32">
        <f t="shared" si="2"/>
        <v>14</v>
      </c>
      <c r="H29" s="19">
        <v>0.96730132651523626</v>
      </c>
      <c r="I29" s="34">
        <f t="shared" si="3"/>
        <v>0.97973357693248808</v>
      </c>
      <c r="J29" s="32">
        <f t="shared" si="4"/>
        <v>31</v>
      </c>
      <c r="K29" s="19">
        <f t="shared" si="5"/>
        <v>0.55183383570854483</v>
      </c>
      <c r="L29" s="32">
        <f t="shared" si="6"/>
        <v>30</v>
      </c>
    </row>
    <row r="30" spans="1:12" x14ac:dyDescent="0.35">
      <c r="A30" s="32">
        <v>18</v>
      </c>
      <c r="B30" s="32" t="s">
        <v>70</v>
      </c>
      <c r="C30" s="19">
        <v>0.76733378054253876</v>
      </c>
      <c r="D30" s="19">
        <v>0.44064134637252672</v>
      </c>
      <c r="E30" s="34">
        <f t="shared" si="0"/>
        <v>0.74140213318479631</v>
      </c>
      <c r="F30" s="34">
        <f t="shared" si="1"/>
        <v>0.74140213318479631</v>
      </c>
      <c r="G30" s="32">
        <f t="shared" si="2"/>
        <v>21</v>
      </c>
      <c r="H30" s="19">
        <v>0.60248597187920638</v>
      </c>
      <c r="I30" s="34">
        <f t="shared" si="3"/>
        <v>0.61022942913493838</v>
      </c>
      <c r="J30" s="32">
        <f t="shared" si="4"/>
        <v>21</v>
      </c>
      <c r="K30" s="19">
        <f t="shared" si="5"/>
        <v>0.45242540049278379</v>
      </c>
      <c r="L30" s="32">
        <f t="shared" si="6"/>
        <v>26</v>
      </c>
    </row>
    <row r="31" spans="1:12" x14ac:dyDescent="0.35">
      <c r="A31" s="32">
        <v>19</v>
      </c>
      <c r="B31" s="32" t="s">
        <v>71</v>
      </c>
      <c r="C31" s="19">
        <v>0.48498366097826651</v>
      </c>
      <c r="D31" s="19">
        <v>0.34609692835660977</v>
      </c>
      <c r="E31" s="34">
        <f t="shared" si="0"/>
        <v>0.4012943231861083</v>
      </c>
      <c r="F31" s="34">
        <f t="shared" si="1"/>
        <v>0.4012943231861083</v>
      </c>
      <c r="G31" s="32">
        <f t="shared" si="2"/>
        <v>6</v>
      </c>
      <c r="H31" s="19">
        <v>0.41631591231534587</v>
      </c>
      <c r="I31" s="34">
        <f t="shared" si="3"/>
        <v>0.42166661693314783</v>
      </c>
      <c r="J31" s="32">
        <f t="shared" si="4"/>
        <v>8</v>
      </c>
      <c r="K31" s="19">
        <f t="shared" si="5"/>
        <v>0.16921241965236355</v>
      </c>
      <c r="L31" s="32">
        <f t="shared" si="6"/>
        <v>3</v>
      </c>
    </row>
    <row r="32" spans="1:12" x14ac:dyDescent="0.35">
      <c r="A32" s="32">
        <v>20</v>
      </c>
      <c r="B32" s="32" t="s">
        <v>72</v>
      </c>
      <c r="C32" s="19">
        <v>0.47612702110680066</v>
      </c>
      <c r="D32" s="19">
        <v>0.24140971047641749</v>
      </c>
      <c r="E32" s="34">
        <f t="shared" si="0"/>
        <v>0.97227783491879016</v>
      </c>
      <c r="F32" s="34">
        <f t="shared" si="1"/>
        <v>0.97227783491879016</v>
      </c>
      <c r="G32" s="32">
        <f t="shared" si="2"/>
        <v>27</v>
      </c>
      <c r="H32" s="19">
        <v>0.35995759155097862</v>
      </c>
      <c r="I32" s="34">
        <f t="shared" si="3"/>
        <v>0.36458395026163437</v>
      </c>
      <c r="J32" s="32">
        <f t="shared" si="4"/>
        <v>6</v>
      </c>
      <c r="K32" s="19">
        <f t="shared" si="5"/>
        <v>0.35447689380652175</v>
      </c>
      <c r="L32" s="32">
        <f t="shared" si="6"/>
        <v>16</v>
      </c>
    </row>
    <row r="33" spans="1:12" x14ac:dyDescent="0.35">
      <c r="A33" s="32">
        <v>23</v>
      </c>
      <c r="B33" s="32" t="s">
        <v>73</v>
      </c>
      <c r="C33" s="19">
        <v>0.65947223013660039</v>
      </c>
      <c r="D33" s="19">
        <v>0.27932870517664038</v>
      </c>
      <c r="E33" s="34">
        <f t="shared" si="0"/>
        <v>1.3609182225635095</v>
      </c>
      <c r="F33" s="34">
        <f t="shared" si="1"/>
        <v>1.3609182225635095</v>
      </c>
      <c r="G33" s="32">
        <f t="shared" si="2"/>
        <v>32</v>
      </c>
      <c r="H33" s="19">
        <v>0.47040876751830141</v>
      </c>
      <c r="I33" s="34">
        <f t="shared" si="3"/>
        <v>0.4764547011234242</v>
      </c>
      <c r="J33" s="32">
        <f t="shared" si="4"/>
        <v>12</v>
      </c>
      <c r="K33" s="19">
        <f t="shared" si="5"/>
        <v>0.64841588498491864</v>
      </c>
      <c r="L33" s="32">
        <f t="shared" si="6"/>
        <v>33</v>
      </c>
    </row>
    <row r="34" spans="1:12" x14ac:dyDescent="0.35">
      <c r="A34" s="32">
        <v>25</v>
      </c>
      <c r="B34" s="32" t="s">
        <v>74</v>
      </c>
      <c r="C34" s="19">
        <v>0.59011934950032285</v>
      </c>
      <c r="D34" s="19">
        <v>0.37576750512922641</v>
      </c>
      <c r="E34" s="34">
        <f t="shared" si="0"/>
        <v>0.57043741527724934</v>
      </c>
      <c r="F34" s="34">
        <f t="shared" si="1"/>
        <v>0.57043741527724934</v>
      </c>
      <c r="G34" s="32">
        <f t="shared" si="2"/>
        <v>15</v>
      </c>
      <c r="H34" s="19">
        <v>0.48427662647830388</v>
      </c>
      <c r="I34" s="34">
        <f t="shared" si="3"/>
        <v>0.49050079688577142</v>
      </c>
      <c r="J34" s="32">
        <f t="shared" si="4"/>
        <v>13</v>
      </c>
      <c r="K34" s="19">
        <f t="shared" si="5"/>
        <v>0.27980000676695049</v>
      </c>
      <c r="L34" s="32">
        <f t="shared" si="6"/>
        <v>12</v>
      </c>
    </row>
    <row r="35" spans="1:12" x14ac:dyDescent="0.35">
      <c r="A35" s="32">
        <v>27</v>
      </c>
      <c r="B35" s="32" t="s">
        <v>75</v>
      </c>
      <c r="C35" s="19">
        <v>0.14803390320648321</v>
      </c>
      <c r="D35" s="19">
        <v>8.1164821049214117E-2</v>
      </c>
      <c r="E35" s="34">
        <f t="shared" si="0"/>
        <v>0.82386779509712926</v>
      </c>
      <c r="F35" s="34">
        <f t="shared" si="1"/>
        <v>0.82386779509712926</v>
      </c>
      <c r="G35" s="32">
        <f t="shared" si="2"/>
        <v>25</v>
      </c>
      <c r="H35" s="19">
        <v>0.11501303481061187</v>
      </c>
      <c r="I35" s="34">
        <f t="shared" si="3"/>
        <v>0.11649124104358048</v>
      </c>
      <c r="J35" s="32">
        <f t="shared" si="4"/>
        <v>2</v>
      </c>
      <c r="K35" s="19">
        <f t="shared" si="5"/>
        <v>9.5973381906702862E-2</v>
      </c>
      <c r="L35" s="32">
        <f t="shared" si="6"/>
        <v>2</v>
      </c>
    </row>
    <row r="36" spans="1:12" x14ac:dyDescent="0.35">
      <c r="A36" s="32">
        <v>41</v>
      </c>
      <c r="B36" s="32" t="s">
        <v>76</v>
      </c>
      <c r="C36" s="19">
        <v>0.80651581705590569</v>
      </c>
      <c r="D36" s="19">
        <v>0.5214355346981342</v>
      </c>
      <c r="E36" s="34">
        <f t="shared" si="0"/>
        <v>0.54672200758778011</v>
      </c>
      <c r="F36" s="34">
        <f t="shared" si="1"/>
        <v>0.54672200758778011</v>
      </c>
      <c r="G36" s="32">
        <f t="shared" si="2"/>
        <v>12</v>
      </c>
      <c r="H36" s="19">
        <v>0.66451762535278069</v>
      </c>
      <c r="I36" s="34">
        <f t="shared" si="3"/>
        <v>0.67305834508364848</v>
      </c>
      <c r="J36" s="32">
        <f t="shared" si="4"/>
        <v>25</v>
      </c>
      <c r="K36" s="19">
        <f t="shared" si="5"/>
        <v>0.36797580964784121</v>
      </c>
      <c r="L36" s="32">
        <f t="shared" si="6"/>
        <v>18</v>
      </c>
    </row>
    <row r="37" spans="1:12" x14ac:dyDescent="0.35">
      <c r="A37" s="32">
        <v>44</v>
      </c>
      <c r="B37" s="32" t="s">
        <v>77</v>
      </c>
      <c r="C37" s="19">
        <v>0.27084573062118567</v>
      </c>
      <c r="D37" s="19">
        <v>0.12108574923346564</v>
      </c>
      <c r="E37" s="34">
        <f t="shared" si="0"/>
        <v>1.2368093052714859</v>
      </c>
      <c r="F37" s="34">
        <f t="shared" si="1"/>
        <v>1.2368093052714859</v>
      </c>
      <c r="G37" s="32">
        <f t="shared" si="2"/>
        <v>29</v>
      </c>
      <c r="H37" s="19">
        <v>0.19736557239540381</v>
      </c>
      <c r="I37" s="34">
        <f t="shared" si="3"/>
        <v>0.19990221547910919</v>
      </c>
      <c r="J37" s="32">
        <f t="shared" si="4"/>
        <v>4</v>
      </c>
      <c r="K37" s="19">
        <f t="shared" si="5"/>
        <v>0.24724092024894792</v>
      </c>
      <c r="L37" s="32">
        <f t="shared" si="6"/>
        <v>10</v>
      </c>
    </row>
    <row r="38" spans="1:12" x14ac:dyDescent="0.35">
      <c r="A38" s="32">
        <v>47</v>
      </c>
      <c r="B38" s="32" t="s">
        <v>78</v>
      </c>
      <c r="C38" s="19">
        <v>0.47860248075619194</v>
      </c>
      <c r="D38" s="19">
        <v>0.20906776408903535</v>
      </c>
      <c r="E38" s="34">
        <f t="shared" si="0"/>
        <v>1.289221788168023</v>
      </c>
      <c r="F38" s="34">
        <f t="shared" si="1"/>
        <v>1.289221788168023</v>
      </c>
      <c r="G38" s="32">
        <f t="shared" si="2"/>
        <v>31</v>
      </c>
      <c r="H38" s="19">
        <v>0.34384253662266856</v>
      </c>
      <c r="I38" s="34">
        <f t="shared" si="3"/>
        <v>0.34826177642129069</v>
      </c>
      <c r="J38" s="32">
        <f t="shared" si="4"/>
        <v>5</v>
      </c>
      <c r="K38" s="19">
        <f t="shared" si="5"/>
        <v>0.44898667014842863</v>
      </c>
      <c r="L38" s="32">
        <f t="shared" si="6"/>
        <v>25</v>
      </c>
    </row>
    <row r="39" spans="1:12" x14ac:dyDescent="0.35">
      <c r="A39" s="32">
        <v>50</v>
      </c>
      <c r="B39" s="32" t="s">
        <v>79</v>
      </c>
      <c r="C39" s="19">
        <v>0.75245787612341042</v>
      </c>
      <c r="D39" s="19">
        <v>0.45551251484482752</v>
      </c>
      <c r="E39" s="34">
        <f t="shared" si="0"/>
        <v>0.65189287143897401</v>
      </c>
      <c r="F39" s="34">
        <f t="shared" si="1"/>
        <v>0.65189287143897401</v>
      </c>
      <c r="G39" s="32">
        <f t="shared" si="2"/>
        <v>19</v>
      </c>
      <c r="H39" s="19">
        <v>0.60285728856283194</v>
      </c>
      <c r="I39" s="34">
        <f t="shared" si="3"/>
        <v>0.61060551817012432</v>
      </c>
      <c r="J39" s="32">
        <f t="shared" si="4"/>
        <v>22</v>
      </c>
      <c r="K39" s="19">
        <f t="shared" si="5"/>
        <v>0.39804938455640498</v>
      </c>
      <c r="L39" s="32">
        <f t="shared" si="6"/>
        <v>19</v>
      </c>
    </row>
    <row r="40" spans="1:12" x14ac:dyDescent="0.35">
      <c r="A40" s="32">
        <v>52</v>
      </c>
      <c r="B40" s="32" t="s">
        <v>80</v>
      </c>
      <c r="C40" s="19">
        <v>0.8263837563215447</v>
      </c>
      <c r="D40" s="19">
        <v>0.61857858693225287</v>
      </c>
      <c r="E40" s="34">
        <f t="shared" si="0"/>
        <v>0.33593980422094821</v>
      </c>
      <c r="F40" s="34">
        <f t="shared" si="1"/>
        <v>0.33593980422094821</v>
      </c>
      <c r="G40" s="32">
        <f t="shared" si="2"/>
        <v>3</v>
      </c>
      <c r="H40" s="19">
        <v>0.72492860912588031</v>
      </c>
      <c r="I40" s="34">
        <f t="shared" si="3"/>
        <v>0.73424576165760591</v>
      </c>
      <c r="J40" s="32">
        <f t="shared" si="4"/>
        <v>26</v>
      </c>
      <c r="K40" s="19">
        <f t="shared" si="5"/>
        <v>0.24666237742131714</v>
      </c>
      <c r="L40" s="32">
        <f t="shared" si="6"/>
        <v>9</v>
      </c>
    </row>
    <row r="41" spans="1:12" ht="13.9" customHeight="1" x14ac:dyDescent="0.35">
      <c r="A41" s="32">
        <v>54</v>
      </c>
      <c r="B41" s="32" t="s">
        <v>81</v>
      </c>
      <c r="C41" s="19">
        <v>0.62341538655925965</v>
      </c>
      <c r="D41" s="19">
        <v>0.45375723252237515</v>
      </c>
      <c r="E41" s="34">
        <f t="shared" si="0"/>
        <v>0.37389630815089764</v>
      </c>
      <c r="F41" s="34">
        <f t="shared" si="1"/>
        <v>0.37389630815089764</v>
      </c>
      <c r="G41" s="32">
        <f t="shared" si="2"/>
        <v>5</v>
      </c>
      <c r="H41" s="19">
        <v>0.53979197759107711</v>
      </c>
      <c r="I41" s="34">
        <f t="shared" si="3"/>
        <v>0.5467296596294261</v>
      </c>
      <c r="J41" s="32">
        <f t="shared" si="4"/>
        <v>17</v>
      </c>
      <c r="K41" s="19">
        <f t="shared" si="5"/>
        <v>0.20442020129203928</v>
      </c>
      <c r="L41" s="32">
        <f t="shared" si="6"/>
        <v>5</v>
      </c>
    </row>
    <row r="42" spans="1:12" x14ac:dyDescent="0.35">
      <c r="A42" s="32">
        <v>63</v>
      </c>
      <c r="B42" s="32" t="s">
        <v>82</v>
      </c>
      <c r="C42" s="19">
        <v>1.1255489215509717</v>
      </c>
      <c r="D42" s="19">
        <v>0.77883071052464869</v>
      </c>
      <c r="E42" s="34">
        <f t="shared" si="0"/>
        <v>0.44517788826375509</v>
      </c>
      <c r="F42" s="34">
        <f t="shared" si="1"/>
        <v>0.44517788826375509</v>
      </c>
      <c r="G42" s="32">
        <f t="shared" si="2"/>
        <v>7</v>
      </c>
      <c r="H42" s="19">
        <v>0.95853699252736047</v>
      </c>
      <c r="I42" s="34">
        <f t="shared" si="3"/>
        <v>0.97085659925035594</v>
      </c>
      <c r="J42" s="32">
        <f t="shared" si="4"/>
        <v>30</v>
      </c>
      <c r="K42" s="19">
        <f t="shared" si="5"/>
        <v>0.43220389066120424</v>
      </c>
      <c r="L42" s="32">
        <f t="shared" si="6"/>
        <v>22</v>
      </c>
    </row>
    <row r="43" spans="1:12" x14ac:dyDescent="0.35">
      <c r="A43" s="32">
        <v>66</v>
      </c>
      <c r="B43" s="32" t="s">
        <v>83</v>
      </c>
      <c r="C43" s="19">
        <v>1.196688042218363</v>
      </c>
      <c r="D43" s="19">
        <v>0.75854989464584788</v>
      </c>
      <c r="E43" s="34">
        <f t="shared" si="0"/>
        <v>0.57759964198145897</v>
      </c>
      <c r="F43" s="34">
        <f t="shared" si="1"/>
        <v>0.57759964198145897</v>
      </c>
      <c r="G43" s="32">
        <f t="shared" si="2"/>
        <v>16</v>
      </c>
      <c r="H43" s="19">
        <v>0.9873105804374116</v>
      </c>
      <c r="I43" s="34">
        <f t="shared" si="3"/>
        <v>1</v>
      </c>
      <c r="J43" s="32">
        <f t="shared" si="4"/>
        <v>33</v>
      </c>
      <c r="K43" s="19">
        <f t="shared" si="5"/>
        <v>0.57759964198145897</v>
      </c>
      <c r="L43" s="32">
        <f t="shared" si="6"/>
        <v>32</v>
      </c>
    </row>
    <row r="44" spans="1:12" x14ac:dyDescent="0.35">
      <c r="A44" s="32">
        <v>68</v>
      </c>
      <c r="B44" s="32" t="s">
        <v>84</v>
      </c>
      <c r="C44" s="19">
        <v>0.64300618522814013</v>
      </c>
      <c r="D44" s="19">
        <v>0.39939772237263454</v>
      </c>
      <c r="E44" s="34">
        <f t="shared" si="0"/>
        <v>0.6099395394854582</v>
      </c>
      <c r="F44" s="34">
        <f t="shared" si="1"/>
        <v>0.6099395394854582</v>
      </c>
      <c r="G44" s="32">
        <f t="shared" si="2"/>
        <v>18</v>
      </c>
      <c r="H44" s="19">
        <v>0.52376695268407858</v>
      </c>
      <c r="I44" s="34">
        <f t="shared" si="3"/>
        <v>0.53049867292218456</v>
      </c>
      <c r="J44" s="32">
        <f t="shared" si="4"/>
        <v>16</v>
      </c>
      <c r="K44" s="19">
        <f t="shared" si="5"/>
        <v>0.32357211625980398</v>
      </c>
      <c r="L44" s="32">
        <f t="shared" si="6"/>
        <v>14</v>
      </c>
    </row>
    <row r="45" spans="1:12" x14ac:dyDescent="0.35">
      <c r="A45" s="32">
        <v>70</v>
      </c>
      <c r="B45" s="32" t="s">
        <v>85</v>
      </c>
      <c r="C45" s="19">
        <v>0.59187572686492773</v>
      </c>
      <c r="D45" s="19">
        <v>0.2616544389572556</v>
      </c>
      <c r="E45" s="34">
        <f t="shared" si="0"/>
        <v>1.262051158863075</v>
      </c>
      <c r="F45" s="34">
        <f t="shared" si="1"/>
        <v>1.262051158863075</v>
      </c>
      <c r="G45" s="32">
        <f t="shared" si="2"/>
        <v>30</v>
      </c>
      <c r="H45" s="19">
        <v>0.42610712871020889</v>
      </c>
      <c r="I45" s="34">
        <f t="shared" si="3"/>
        <v>0.43158367503914441</v>
      </c>
      <c r="J45" s="32">
        <f t="shared" si="4"/>
        <v>9</v>
      </c>
      <c r="K45" s="19">
        <f t="shared" si="5"/>
        <v>0.54468067722953695</v>
      </c>
      <c r="L45" s="32">
        <f t="shared" si="6"/>
        <v>29</v>
      </c>
    </row>
    <row r="46" spans="1:12" x14ac:dyDescent="0.35">
      <c r="A46" s="32">
        <v>73</v>
      </c>
      <c r="B46" s="32" t="s">
        <v>86</v>
      </c>
      <c r="C46" s="19">
        <v>0.91664487637642</v>
      </c>
      <c r="D46" s="19">
        <v>0.67849353649538047</v>
      </c>
      <c r="E46" s="34">
        <f t="shared" si="0"/>
        <v>0.35100016001797385</v>
      </c>
      <c r="F46" s="34">
        <f t="shared" si="1"/>
        <v>0.35100016001797385</v>
      </c>
      <c r="G46" s="32">
        <f t="shared" si="2"/>
        <v>4</v>
      </c>
      <c r="H46" s="19">
        <v>0.79886572814628642</v>
      </c>
      <c r="I46" s="34">
        <f t="shared" si="3"/>
        <v>0.80913315827362264</v>
      </c>
      <c r="J46" s="32">
        <f t="shared" si="4"/>
        <v>29</v>
      </c>
      <c r="K46" s="19">
        <f t="shared" si="5"/>
        <v>0.28400586802989009</v>
      </c>
      <c r="L46" s="32">
        <f t="shared" si="6"/>
        <v>13</v>
      </c>
    </row>
    <row r="47" spans="1:12" x14ac:dyDescent="0.35">
      <c r="A47" s="32">
        <v>76</v>
      </c>
      <c r="B47" s="32" t="s">
        <v>87</v>
      </c>
      <c r="C47" s="19">
        <v>0.64988794181232035</v>
      </c>
      <c r="D47" s="19">
        <v>0.35723932023242916</v>
      </c>
      <c r="E47" s="34">
        <f t="shared" si="0"/>
        <v>0.81919487863062335</v>
      </c>
      <c r="F47" s="34">
        <f t="shared" si="1"/>
        <v>0.81919487863062335</v>
      </c>
      <c r="G47" s="32">
        <f t="shared" si="2"/>
        <v>24</v>
      </c>
      <c r="H47" s="19">
        <v>0.51086271426106755</v>
      </c>
      <c r="I47" s="34">
        <f t="shared" si="3"/>
        <v>0.51742858263986014</v>
      </c>
      <c r="J47" s="32">
        <f t="shared" si="4"/>
        <v>15</v>
      </c>
      <c r="K47" s="19">
        <f t="shared" si="5"/>
        <v>0.42387484495567568</v>
      </c>
      <c r="L47" s="32">
        <f t="shared" si="6"/>
        <v>21</v>
      </c>
    </row>
    <row r="48" spans="1:12" x14ac:dyDescent="0.35">
      <c r="A48" s="32">
        <v>81</v>
      </c>
      <c r="B48" s="32" t="s">
        <v>88</v>
      </c>
      <c r="C48" s="19">
        <v>0.53395271848677794</v>
      </c>
      <c r="D48" s="19">
        <v>0.35143325089018707</v>
      </c>
      <c r="E48" s="34">
        <f t="shared" si="0"/>
        <v>0.51935742316432953</v>
      </c>
      <c r="F48" s="34">
        <f t="shared" si="1"/>
        <v>0.51935742316432953</v>
      </c>
      <c r="G48" s="32">
        <f t="shared" si="2"/>
        <v>10</v>
      </c>
      <c r="H48" s="19">
        <v>0.44239398344182518</v>
      </c>
      <c r="I48" s="34">
        <f t="shared" si="3"/>
        <v>0.44807985674156336</v>
      </c>
      <c r="J48" s="32">
        <f t="shared" si="4"/>
        <v>10</v>
      </c>
      <c r="K48" s="19">
        <f t="shared" si="5"/>
        <v>0.23271359976914027</v>
      </c>
      <c r="L48" s="32">
        <f t="shared" si="6"/>
        <v>7</v>
      </c>
    </row>
    <row r="49" spans="1:25" x14ac:dyDescent="0.35">
      <c r="A49" s="32">
        <v>85</v>
      </c>
      <c r="B49" s="32" t="s">
        <v>89</v>
      </c>
      <c r="C49" s="19">
        <v>0.72603850231174227</v>
      </c>
      <c r="D49" s="19">
        <v>0.50089634082041556</v>
      </c>
      <c r="E49" s="34">
        <f t="shared" si="0"/>
        <v>0.44947855103626333</v>
      </c>
      <c r="F49" s="34">
        <f t="shared" si="1"/>
        <v>0.44947855103626333</v>
      </c>
      <c r="G49" s="32">
        <f t="shared" si="2"/>
        <v>8</v>
      </c>
      <c r="H49" s="19">
        <v>0.61269901658489978</v>
      </c>
      <c r="I49" s="34">
        <f t="shared" si="3"/>
        <v>0.62057373710454278</v>
      </c>
      <c r="J49" s="32">
        <f t="shared" si="4"/>
        <v>23</v>
      </c>
      <c r="K49" s="19">
        <f t="shared" si="5"/>
        <v>0.27893458416490891</v>
      </c>
      <c r="L49" s="32">
        <f t="shared" si="6"/>
        <v>11</v>
      </c>
    </row>
    <row r="50" spans="1:25" x14ac:dyDescent="0.35">
      <c r="A50" s="32">
        <v>86</v>
      </c>
      <c r="B50" s="32" t="s">
        <v>90</v>
      </c>
      <c r="C50" s="19">
        <v>0.96695080975377867</v>
      </c>
      <c r="D50" s="19">
        <v>0.62333754265294605</v>
      </c>
      <c r="E50" s="34">
        <f t="shared" si="0"/>
        <v>0.5512475081131849</v>
      </c>
      <c r="F50" s="34">
        <f t="shared" si="1"/>
        <v>0.5512475081131849</v>
      </c>
      <c r="G50" s="32">
        <f t="shared" si="2"/>
        <v>13</v>
      </c>
      <c r="H50" s="19">
        <v>0.79469199623935582</v>
      </c>
      <c r="I50" s="34">
        <f t="shared" si="3"/>
        <v>0.80490578343370001</v>
      </c>
      <c r="J50" s="32">
        <f t="shared" si="4"/>
        <v>28</v>
      </c>
      <c r="K50" s="19">
        <f t="shared" si="5"/>
        <v>0.44370230738371802</v>
      </c>
      <c r="L50" s="32">
        <f t="shared" si="6"/>
        <v>23</v>
      </c>
    </row>
    <row r="51" spans="1:25" ht="13.9" customHeight="1" x14ac:dyDescent="0.35">
      <c r="A51" s="32">
        <v>88</v>
      </c>
      <c r="B51" s="32" t="s">
        <v>91</v>
      </c>
      <c r="C51" s="19">
        <v>0.12369348753788113</v>
      </c>
      <c r="D51" s="19">
        <v>0.13413366419637168</v>
      </c>
      <c r="E51" s="34">
        <f t="shared" si="0"/>
        <v>-7.7834127033211672E-2</v>
      </c>
      <c r="F51" s="34">
        <f t="shared" si="1"/>
        <v>7.7834127033211672E-2</v>
      </c>
      <c r="G51" s="32">
        <f t="shared" si="2"/>
        <v>1</v>
      </c>
      <c r="H51" s="19">
        <v>0.1287021991988288</v>
      </c>
      <c r="I51" s="34">
        <f t="shared" si="3"/>
        <v>0.13035634556028908</v>
      </c>
      <c r="J51" s="32">
        <f t="shared" si="4"/>
        <v>3</v>
      </c>
      <c r="K51" s="19">
        <f t="shared" si="5"/>
        <v>1.0146172359924778E-2</v>
      </c>
      <c r="L51" s="32">
        <f t="shared" si="6"/>
        <v>1</v>
      </c>
    </row>
    <row r="52" spans="1:25" x14ac:dyDescent="0.35">
      <c r="A52" s="32">
        <v>91</v>
      </c>
      <c r="B52" s="32" t="s">
        <v>92</v>
      </c>
      <c r="C52" s="19">
        <v>0.82895827576678649</v>
      </c>
      <c r="D52" s="19">
        <v>0.66096973702846895</v>
      </c>
      <c r="E52" s="34">
        <f t="shared" si="0"/>
        <v>0.25415465992973596</v>
      </c>
      <c r="F52" s="34">
        <f t="shared" si="1"/>
        <v>0.25415465992973596</v>
      </c>
      <c r="G52" s="32">
        <f t="shared" si="2"/>
        <v>2</v>
      </c>
      <c r="H52" s="19">
        <v>0.74235435859366439</v>
      </c>
      <c r="I52" s="34">
        <f t="shared" si="3"/>
        <v>0.75189547575270244</v>
      </c>
      <c r="J52" s="32">
        <f t="shared" si="4"/>
        <v>27</v>
      </c>
      <c r="K52" s="19">
        <f t="shared" si="5"/>
        <v>0.19109773894263513</v>
      </c>
      <c r="L52" s="32">
        <f t="shared" si="6"/>
        <v>4</v>
      </c>
    </row>
    <row r="53" spans="1:25" x14ac:dyDescent="0.35">
      <c r="A53" s="32">
        <v>94</v>
      </c>
      <c r="B53" s="32" t="s">
        <v>93</v>
      </c>
      <c r="C53" s="19">
        <v>0.54305663304887508</v>
      </c>
      <c r="D53" s="19">
        <v>0.35967341653778367</v>
      </c>
      <c r="E53" s="34">
        <f t="shared" si="0"/>
        <v>0.50986035686578746</v>
      </c>
      <c r="F53" s="34">
        <f t="shared" si="1"/>
        <v>0.50986035686578746</v>
      </c>
      <c r="G53" s="32">
        <f t="shared" si="2"/>
        <v>9</v>
      </c>
      <c r="H53" s="19">
        <v>0.44790325289737415</v>
      </c>
      <c r="I53" s="34">
        <f t="shared" si="3"/>
        <v>0.45365993414041811</v>
      </c>
      <c r="J53" s="32">
        <f t="shared" si="4"/>
        <v>11</v>
      </c>
      <c r="K53" s="19">
        <f t="shared" si="5"/>
        <v>0.23130321591654321</v>
      </c>
      <c r="L53" s="32">
        <f t="shared" si="6"/>
        <v>6</v>
      </c>
    </row>
    <row r="54" spans="1:25" x14ac:dyDescent="0.35">
      <c r="A54" s="32">
        <v>95</v>
      </c>
      <c r="B54" s="32" t="s">
        <v>94</v>
      </c>
      <c r="C54" s="19">
        <v>0.76135105204872655</v>
      </c>
      <c r="D54" s="19">
        <v>0.45479916482335186</v>
      </c>
      <c r="E54" s="34">
        <f t="shared" si="0"/>
        <v>0.6740379291251386</v>
      </c>
      <c r="F54" s="34">
        <f t="shared" si="1"/>
        <v>0.6740379291251386</v>
      </c>
      <c r="G54" s="32">
        <f t="shared" si="2"/>
        <v>20</v>
      </c>
      <c r="H54" s="19">
        <v>0.59967072625576501</v>
      </c>
      <c r="I54" s="34">
        <f t="shared" si="3"/>
        <v>0.60737800053767355</v>
      </c>
      <c r="J54" s="32">
        <f t="shared" si="4"/>
        <v>20</v>
      </c>
      <c r="K54" s="19">
        <f t="shared" si="5"/>
        <v>0.4093958096785808</v>
      </c>
      <c r="L54" s="32">
        <f t="shared" si="6"/>
        <v>20</v>
      </c>
    </row>
    <row r="55" spans="1:25" x14ac:dyDescent="0.35">
      <c r="A55" s="32">
        <v>97</v>
      </c>
      <c r="B55" s="32" t="s">
        <v>95</v>
      </c>
      <c r="C55" s="19">
        <v>1.1814186475119324</v>
      </c>
      <c r="D55" s="19">
        <v>0.77529396562863417</v>
      </c>
      <c r="E55" s="34">
        <f t="shared" si="0"/>
        <v>0.52383315218247417</v>
      </c>
      <c r="F55" s="34">
        <f t="shared" si="1"/>
        <v>0.52383315218247417</v>
      </c>
      <c r="G55" s="32">
        <f t="shared" si="2"/>
        <v>11</v>
      </c>
      <c r="H55" s="19">
        <v>0.9689485781242958</v>
      </c>
      <c r="I55" s="34">
        <f t="shared" si="3"/>
        <v>0.9814019998600837</v>
      </c>
      <c r="J55" s="32">
        <f t="shared" si="4"/>
        <v>32</v>
      </c>
      <c r="K55" s="19">
        <f t="shared" si="5"/>
        <v>0.5140909031448917</v>
      </c>
      <c r="L55" s="32">
        <f t="shared" si="6"/>
        <v>27</v>
      </c>
    </row>
    <row r="56" spans="1:25" x14ac:dyDescent="0.35">
      <c r="A56" s="32">
        <v>99</v>
      </c>
      <c r="B56" s="32" t="s">
        <v>96</v>
      </c>
      <c r="C56" s="19">
        <v>0.16029637017775089</v>
      </c>
      <c r="D56" s="19">
        <v>4.829051574270813E-2</v>
      </c>
      <c r="E56" s="34">
        <f>(C56-D56)/D56</f>
        <v>2.3194172336408658</v>
      </c>
      <c r="F56" s="34">
        <f>ABS(E56)</f>
        <v>2.3194172336408658</v>
      </c>
      <c r="G56" s="32">
        <f>RANK(F56,$F$24:$F$56,1)</f>
        <v>33</v>
      </c>
      <c r="H56" s="19">
        <v>0.10146275471379049</v>
      </c>
      <c r="I56" s="34">
        <f t="shared" si="3"/>
        <v>0.10276680583007537</v>
      </c>
      <c r="J56" s="32">
        <f t="shared" si="4"/>
        <v>1</v>
      </c>
      <c r="K56" s="19">
        <f t="shared" si="5"/>
        <v>0.23835910048850142</v>
      </c>
      <c r="L56" s="32">
        <f t="shared" si="6"/>
        <v>8</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0.67887877144376541</v>
      </c>
      <c r="D58" s="22">
        <f>AVERAGE(D24:D56)</f>
        <v>0.42115777884128602</v>
      </c>
      <c r="E58" s="22">
        <f>AVERAGE(E24:E56)</f>
        <v>0.72519879861400782</v>
      </c>
      <c r="F58" s="22">
        <f>AVERAGE(F24:F56)</f>
        <v>0.7299160184342024</v>
      </c>
      <c r="G58" s="20" t="s">
        <v>99</v>
      </c>
      <c r="H58" s="22">
        <f>AVERAGE(H24:H56)</f>
        <v>0.55100410755125262</v>
      </c>
      <c r="I58" s="22">
        <f>AVERAGE(I24:I56)</f>
        <v>0.55808589360719651</v>
      </c>
      <c r="J58" s="20" t="s">
        <v>99</v>
      </c>
      <c r="K58" s="22">
        <f>AVERAGE(K24:K56)</f>
        <v>0.3590205448857684</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0.27638041265537766</v>
      </c>
      <c r="D59" s="22">
        <f>_xlfn.STDEV.S(D24:D56)</f>
        <v>0.20251399318422381</v>
      </c>
      <c r="E59" s="22">
        <f>_xlfn.STDEV.S(E24:E56)</f>
        <v>0.43225823516587197</v>
      </c>
      <c r="F59" s="22">
        <f>_xlfn.STDEV.S(F24:F56)</f>
        <v>0.42399125273858784</v>
      </c>
      <c r="G59" s="20" t="s">
        <v>99</v>
      </c>
      <c r="H59" s="22">
        <f>_xlfn.STDEV.S(H24:H56)</f>
        <v>0.23745721178877102</v>
      </c>
      <c r="I59" s="22">
        <f>_xlfn.STDEV.S(I24:I56)</f>
        <v>0.24050913308714802</v>
      </c>
      <c r="J59" s="20" t="s">
        <v>99</v>
      </c>
      <c r="K59" s="22">
        <f>_xlfn.STDEV.S(K24:K56)</f>
        <v>0.14947188260553346</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7.6386132499556836E-2</v>
      </c>
      <c r="D60" s="22">
        <f>_xlfn.VAR.S(D24:D56)</f>
        <v>4.1011917435419848E-2</v>
      </c>
      <c r="E60" s="22">
        <f>_xlfn.VAR.S(E24:E56)</f>
        <v>0.1868471818687143</v>
      </c>
      <c r="F60" s="22">
        <f>_xlfn.VAR.S(F24:F56)</f>
        <v>0.17976858239883708</v>
      </c>
      <c r="G60" s="20" t="s">
        <v>99</v>
      </c>
      <c r="H60" s="22">
        <f>_xlfn.VAR.S(H24:H56)</f>
        <v>5.6385927430497251E-2</v>
      </c>
      <c r="I60" s="22">
        <f>_xlfn.VAR.S(I24:I56)</f>
        <v>5.7844643098331483E-2</v>
      </c>
      <c r="J60" s="20" t="s">
        <v>99</v>
      </c>
      <c r="K60" s="22">
        <f>_xlfn.VAR.S(K24:K56)</f>
        <v>2.2341843689642371E-2</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1.196688042218363</v>
      </c>
      <c r="D61" s="22">
        <f>MAX(D24:D56)</f>
        <v>0.77883071052464869</v>
      </c>
      <c r="E61" s="22">
        <f>MAX(E24:E56)</f>
        <v>2.3194172336408658</v>
      </c>
      <c r="F61" s="22">
        <f>MAX(F24:F56)</f>
        <v>2.3194172336408658</v>
      </c>
      <c r="G61" s="20" t="s">
        <v>99</v>
      </c>
      <c r="H61" s="22">
        <f>MAX(H24:H56)</f>
        <v>0.9873105804374116</v>
      </c>
      <c r="I61" s="22">
        <f>MAX(I24:I56)</f>
        <v>1</v>
      </c>
      <c r="J61" s="20" t="s">
        <v>99</v>
      </c>
      <c r="K61" s="22">
        <f>MAX(K24:K56)</f>
        <v>0.64841588498491864</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0.12369348753788113</v>
      </c>
      <c r="D62" s="22">
        <f>MIN(D24:D56)</f>
        <v>4.829051574270813E-2</v>
      </c>
      <c r="E62" s="22">
        <f>MIN(E24:E56)</f>
        <v>-7.7834127033211672E-2</v>
      </c>
      <c r="F62" s="22">
        <f>MIN(F24:F56)</f>
        <v>7.7834127033211672E-2</v>
      </c>
      <c r="G62" s="20" t="s">
        <v>99</v>
      </c>
      <c r="H62" s="22">
        <f>MIN(H24:H56)</f>
        <v>0.10146275471379049</v>
      </c>
      <c r="I62" s="22">
        <f>MIN(I24:I56)</f>
        <v>0.10276680583007537</v>
      </c>
      <c r="J62" s="20" t="s">
        <v>99</v>
      </c>
      <c r="K62" s="22">
        <f>MIN(K24:K56)</f>
        <v>1.0146172359924778E-2</v>
      </c>
      <c r="L62" s="20" t="s">
        <v>99</v>
      </c>
      <c r="M62" s="9"/>
      <c r="N62" s="9"/>
      <c r="O62" s="9"/>
      <c r="P62" s="9"/>
      <c r="Q62" s="9"/>
      <c r="R62" s="9"/>
      <c r="S62" s="9"/>
      <c r="T62" s="9"/>
      <c r="U62" s="9"/>
      <c r="V62" s="9"/>
      <c r="W62" s="9"/>
      <c r="X62" s="9"/>
      <c r="Y62" s="9"/>
    </row>
    <row r="63" spans="1:25" ht="17.5" x14ac:dyDescent="0.35">
      <c r="A63" s="51" t="s">
        <v>104</v>
      </c>
      <c r="B63" s="51"/>
      <c r="C63" s="51"/>
      <c r="D63" s="51"/>
      <c r="E63" s="51"/>
      <c r="F63" s="51"/>
      <c r="G63" s="51"/>
      <c r="H63" s="51"/>
      <c r="I63" s="51"/>
      <c r="J63" s="51"/>
      <c r="K63" s="51"/>
      <c r="L63" s="51"/>
    </row>
    <row r="64" spans="1:25" ht="43.9" customHeight="1" x14ac:dyDescent="0.35">
      <c r="A64" s="53"/>
      <c r="B64" s="53"/>
      <c r="C64" s="53"/>
      <c r="D64" s="53"/>
      <c r="E64" s="53"/>
      <c r="F64" s="53"/>
      <c r="G64" s="53"/>
      <c r="H64" s="53"/>
      <c r="I64" s="53"/>
      <c r="J64" s="53"/>
      <c r="K64" s="53"/>
      <c r="L64" s="53"/>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4313B-839D-4CF5-BCE5-8B4AE5B4EBA1}">
  <sheetPr>
    <tabColor rgb="FF00B050"/>
  </sheetPr>
  <dimension ref="A1:Y64"/>
  <sheetViews>
    <sheetView zoomScale="80" zoomScaleNormal="80" workbookViewId="0"/>
  </sheetViews>
  <sheetFormatPr baseColWidth="10" defaultColWidth="10.58203125" defaultRowHeight="14" x14ac:dyDescent="0.35"/>
  <cols>
    <col min="1" max="1" width="15.25" style="8" customWidth="1"/>
    <col min="2" max="2" width="14.75" style="8" bestFit="1" customWidth="1"/>
    <col min="3" max="12" width="13.33203125" style="8" customWidth="1"/>
    <col min="13" max="16384" width="10.58203125" style="1"/>
  </cols>
  <sheetData>
    <row r="1" spans="1:12" x14ac:dyDescent="0.35">
      <c r="A1" s="1"/>
      <c r="B1" s="1"/>
      <c r="C1" s="1"/>
      <c r="D1" s="1"/>
      <c r="E1" s="1"/>
      <c r="F1" s="1"/>
      <c r="G1" s="1"/>
      <c r="H1" s="1"/>
      <c r="I1" s="1"/>
      <c r="J1" s="1"/>
      <c r="K1" s="1"/>
      <c r="L1" s="1"/>
    </row>
    <row r="2" spans="1:12" x14ac:dyDescent="0.35">
      <c r="A2" s="1"/>
      <c r="B2" s="1"/>
      <c r="C2" s="1"/>
      <c r="D2" s="1"/>
      <c r="E2" s="1"/>
      <c r="F2" s="1"/>
      <c r="G2" s="1"/>
      <c r="H2" s="1"/>
      <c r="I2" s="1"/>
      <c r="J2" s="1"/>
      <c r="K2" s="1"/>
      <c r="L2" s="1"/>
    </row>
    <row r="3" spans="1:12" x14ac:dyDescent="0.35">
      <c r="A3" s="1"/>
      <c r="B3" s="1"/>
      <c r="C3" s="1"/>
      <c r="D3" s="1"/>
      <c r="E3" s="1"/>
      <c r="F3" s="1"/>
      <c r="G3" s="1"/>
      <c r="H3" s="1"/>
      <c r="I3" s="1"/>
      <c r="J3" s="1"/>
      <c r="K3" s="1"/>
      <c r="L3" s="1"/>
    </row>
    <row r="4" spans="1:12" x14ac:dyDescent="0.35">
      <c r="A4" s="1"/>
      <c r="B4" s="1"/>
      <c r="C4" s="1"/>
      <c r="D4" s="1"/>
      <c r="E4" s="1"/>
      <c r="F4" s="1"/>
      <c r="G4" s="1"/>
      <c r="H4" s="1"/>
      <c r="I4" s="1"/>
      <c r="J4" s="1"/>
      <c r="K4" s="1"/>
      <c r="L4" s="1"/>
    </row>
    <row r="5" spans="1:12" x14ac:dyDescent="0.35">
      <c r="A5" s="1"/>
      <c r="B5" s="1"/>
      <c r="C5" s="1"/>
      <c r="D5" s="1"/>
      <c r="E5" s="1"/>
      <c r="F5" s="1"/>
      <c r="G5" s="1"/>
      <c r="H5" s="1"/>
      <c r="I5" s="1"/>
      <c r="J5" s="1"/>
      <c r="K5" s="1"/>
      <c r="L5" s="1"/>
    </row>
    <row r="6" spans="1:12" x14ac:dyDescent="0.35">
      <c r="A6" s="1"/>
      <c r="B6" s="1"/>
      <c r="C6" s="1"/>
      <c r="D6" s="1"/>
      <c r="E6" s="1"/>
      <c r="F6" s="1"/>
      <c r="G6" s="1"/>
      <c r="H6" s="1"/>
      <c r="I6" s="1"/>
      <c r="J6" s="1"/>
      <c r="K6" s="1"/>
      <c r="L6" s="1"/>
    </row>
    <row r="7" spans="1:12" x14ac:dyDescent="0.35">
      <c r="A7" s="1"/>
      <c r="B7" s="1"/>
      <c r="C7" s="1"/>
      <c r="D7" s="1"/>
      <c r="E7" s="1"/>
      <c r="F7" s="1"/>
      <c r="G7" s="1"/>
      <c r="H7" s="1"/>
      <c r="I7" s="1"/>
      <c r="J7" s="1"/>
      <c r="K7" s="1"/>
      <c r="L7" s="1"/>
    </row>
    <row r="8" spans="1:12" x14ac:dyDescent="0.35">
      <c r="A8" s="1"/>
      <c r="B8" s="1"/>
      <c r="C8" s="1"/>
      <c r="D8" s="1"/>
      <c r="E8" s="1"/>
      <c r="F8" s="1"/>
      <c r="G8" s="1"/>
      <c r="H8" s="1"/>
      <c r="I8" s="1"/>
      <c r="J8" s="1"/>
      <c r="K8" s="1"/>
      <c r="L8" s="2"/>
    </row>
    <row r="9" spans="1:12" x14ac:dyDescent="0.35">
      <c r="A9" s="1"/>
      <c r="B9" s="1"/>
      <c r="C9" s="1"/>
      <c r="D9" s="1"/>
      <c r="E9" s="1"/>
      <c r="F9" s="1"/>
      <c r="G9" s="1"/>
      <c r="H9" s="1"/>
      <c r="I9" s="1"/>
      <c r="J9" s="1"/>
      <c r="K9" s="1"/>
      <c r="L9" s="1"/>
    </row>
    <row r="10" spans="1:12" x14ac:dyDescent="0.35">
      <c r="A10" s="1"/>
      <c r="B10" s="1"/>
      <c r="C10" s="1"/>
      <c r="D10" s="1"/>
      <c r="E10" s="1"/>
      <c r="F10" s="1"/>
      <c r="G10" s="1"/>
      <c r="H10" s="1"/>
      <c r="I10" s="1"/>
      <c r="J10" s="1"/>
      <c r="K10" s="1"/>
      <c r="L10" s="1"/>
    </row>
    <row r="11" spans="1:12" x14ac:dyDescent="0.35">
      <c r="A11" s="1"/>
      <c r="B11" s="1"/>
      <c r="C11" s="1"/>
      <c r="D11" s="1"/>
      <c r="E11" s="1"/>
      <c r="F11" s="1"/>
      <c r="G11" s="1"/>
      <c r="H11" s="1"/>
      <c r="I11" s="1"/>
      <c r="J11" s="1"/>
      <c r="K11" s="1"/>
      <c r="L11" s="1"/>
    </row>
    <row r="12" spans="1:12" x14ac:dyDescent="0.35">
      <c r="A12" s="1"/>
      <c r="B12" s="1"/>
      <c r="C12" s="1"/>
      <c r="D12" s="1"/>
      <c r="E12" s="1"/>
      <c r="F12" s="1"/>
      <c r="G12" s="1"/>
      <c r="H12" s="1"/>
      <c r="I12" s="1"/>
      <c r="J12" s="1"/>
      <c r="K12" s="1"/>
      <c r="L12" s="1"/>
    </row>
    <row r="13" spans="1:12" x14ac:dyDescent="0.35">
      <c r="A13" s="1"/>
      <c r="B13" s="1"/>
      <c r="C13" s="1"/>
      <c r="D13" s="1"/>
      <c r="E13" s="1"/>
      <c r="F13" s="1"/>
      <c r="G13" s="1"/>
      <c r="H13" s="1"/>
      <c r="I13" s="1"/>
      <c r="J13" s="1"/>
      <c r="K13" s="1"/>
      <c r="L13" s="1"/>
    </row>
    <row r="14" spans="1:12" ht="17.5" x14ac:dyDescent="0.35">
      <c r="A14" s="37" t="s">
        <v>40</v>
      </c>
      <c r="B14" s="37"/>
      <c r="C14" s="37"/>
      <c r="D14" s="37"/>
      <c r="E14" s="37"/>
      <c r="F14" s="37"/>
      <c r="G14" s="37"/>
      <c r="H14" s="37"/>
      <c r="I14" s="37"/>
      <c r="J14" s="37"/>
      <c r="K14" s="37"/>
      <c r="L14" s="37"/>
    </row>
    <row r="15" spans="1:12" s="4" customFormat="1" ht="43.9" customHeight="1" x14ac:dyDescent="0.35">
      <c r="A15" s="3" t="s">
        <v>1</v>
      </c>
      <c r="B15" s="36" t="s">
        <v>9</v>
      </c>
      <c r="C15" s="36"/>
      <c r="D15" s="36"/>
      <c r="E15" s="36"/>
      <c r="F15" s="36"/>
      <c r="G15" s="3" t="s">
        <v>3</v>
      </c>
      <c r="H15" s="36" t="s">
        <v>32</v>
      </c>
      <c r="I15" s="36"/>
      <c r="J15" s="36"/>
      <c r="K15" s="36"/>
      <c r="L15" s="36"/>
    </row>
    <row r="16" spans="1:12" s="4" customFormat="1" ht="43.9" customHeight="1" x14ac:dyDescent="0.35">
      <c r="A16" s="3" t="s">
        <v>5</v>
      </c>
      <c r="B16" s="36" t="s">
        <v>33</v>
      </c>
      <c r="C16" s="36"/>
      <c r="D16" s="36"/>
      <c r="E16" s="36"/>
      <c r="F16" s="36"/>
      <c r="G16" s="36"/>
      <c r="H16" s="36"/>
      <c r="I16" s="36"/>
      <c r="J16" s="36"/>
      <c r="K16" s="36"/>
      <c r="L16" s="36"/>
    </row>
    <row r="17" spans="1:14" s="4" customFormat="1" ht="43.9" customHeight="1" x14ac:dyDescent="0.35">
      <c r="A17" s="3" t="s">
        <v>41</v>
      </c>
      <c r="B17" s="36" t="s">
        <v>121</v>
      </c>
      <c r="C17" s="36"/>
      <c r="D17" s="36"/>
      <c r="E17" s="36"/>
      <c r="F17" s="36"/>
      <c r="G17" s="36"/>
      <c r="H17" s="36"/>
      <c r="I17" s="36"/>
      <c r="J17" s="36"/>
      <c r="K17" s="36"/>
      <c r="L17" s="36"/>
    </row>
    <row r="18" spans="1:14" s="4" customFormat="1" ht="43.9" customHeight="1" x14ac:dyDescent="0.35">
      <c r="A18" s="3" t="s">
        <v>43</v>
      </c>
      <c r="B18" s="36" t="s">
        <v>122</v>
      </c>
      <c r="C18" s="36"/>
      <c r="D18" s="36"/>
      <c r="E18" s="36"/>
      <c r="F18" s="36"/>
      <c r="G18" s="36"/>
      <c r="H18" s="36"/>
      <c r="I18" s="36"/>
      <c r="J18" s="36"/>
      <c r="K18" s="36"/>
      <c r="L18" s="36"/>
    </row>
    <row r="19" spans="1:14" s="4" customFormat="1" ht="43.9" customHeight="1" x14ac:dyDescent="0.35">
      <c r="A19" s="3" t="s">
        <v>45</v>
      </c>
      <c r="B19" s="36"/>
      <c r="C19" s="36"/>
      <c r="D19" s="36"/>
      <c r="E19" s="36"/>
      <c r="F19" s="36"/>
      <c r="G19" s="36"/>
      <c r="H19" s="36"/>
      <c r="I19" s="36"/>
      <c r="J19" s="36"/>
      <c r="K19" s="36"/>
      <c r="L19" s="36"/>
    </row>
    <row r="20" spans="1:14" s="4" customFormat="1" ht="43.9" customHeight="1" x14ac:dyDescent="0.35">
      <c r="A20" s="3" t="s">
        <v>46</v>
      </c>
      <c r="B20" s="36" t="s">
        <v>163</v>
      </c>
      <c r="C20" s="36"/>
      <c r="D20" s="36"/>
      <c r="E20" s="36"/>
      <c r="F20" s="36"/>
      <c r="G20" s="36"/>
      <c r="H20" s="36"/>
      <c r="I20" s="36"/>
      <c r="J20" s="36"/>
      <c r="K20" s="36"/>
      <c r="L20" s="36"/>
    </row>
    <row r="21" spans="1:14" s="11" customFormat="1" ht="43.9" customHeight="1" x14ac:dyDescent="0.35">
      <c r="A21" s="10" t="s">
        <v>47</v>
      </c>
      <c r="B21" s="36" t="s">
        <v>123</v>
      </c>
      <c r="C21" s="36"/>
      <c r="D21" s="36"/>
      <c r="E21" s="21" t="s">
        <v>48</v>
      </c>
      <c r="F21" s="42" t="s">
        <v>124</v>
      </c>
      <c r="G21" s="43"/>
      <c r="H21" s="43"/>
      <c r="I21" s="44"/>
      <c r="J21" s="10" t="s">
        <v>50</v>
      </c>
      <c r="K21" s="45" t="s">
        <v>20</v>
      </c>
      <c r="L21" s="45"/>
    </row>
    <row r="22" spans="1:14" ht="17.5" x14ac:dyDescent="0.35">
      <c r="A22" s="37" t="s">
        <v>51</v>
      </c>
      <c r="B22" s="37"/>
      <c r="C22" s="37"/>
      <c r="D22" s="37"/>
      <c r="E22" s="37"/>
      <c r="F22" s="37"/>
      <c r="G22" s="37"/>
      <c r="H22" s="37"/>
      <c r="I22" s="37"/>
      <c r="J22" s="37"/>
      <c r="K22" s="37"/>
      <c r="L22" s="37"/>
    </row>
    <row r="23" spans="1:14" s="9" customFormat="1" ht="43.9" customHeight="1" x14ac:dyDescent="0.35">
      <c r="A23" s="12" t="s">
        <v>52</v>
      </c>
      <c r="B23" s="13" t="s">
        <v>53</v>
      </c>
      <c r="C23" s="10" t="s">
        <v>54</v>
      </c>
      <c r="D23" s="10" t="s">
        <v>55</v>
      </c>
      <c r="E23" s="10" t="s">
        <v>56</v>
      </c>
      <c r="F23" s="10" t="s">
        <v>57</v>
      </c>
      <c r="G23" s="10" t="s">
        <v>58</v>
      </c>
      <c r="H23" s="10" t="s">
        <v>59</v>
      </c>
      <c r="I23" s="10" t="s">
        <v>60</v>
      </c>
      <c r="J23" s="10" t="s">
        <v>61</v>
      </c>
      <c r="K23" s="10" t="s">
        <v>62</v>
      </c>
      <c r="L23" s="10" t="s">
        <v>63</v>
      </c>
    </row>
    <row r="24" spans="1:14" x14ac:dyDescent="0.35">
      <c r="A24" s="5">
        <v>5</v>
      </c>
      <c r="B24" s="5" t="s">
        <v>64</v>
      </c>
      <c r="C24" s="19">
        <v>1.7028930101937225</v>
      </c>
      <c r="D24" s="19">
        <v>1.9647912580982394</v>
      </c>
      <c r="E24" s="14">
        <f>(C24-D24)/D24</f>
        <v>-0.13329571109656371</v>
      </c>
      <c r="F24" s="14">
        <f>ABS(E24)</f>
        <v>0.13329571109656371</v>
      </c>
      <c r="G24" s="5">
        <f>RANK(F24,$F$24:$F$56,1)</f>
        <v>13</v>
      </c>
      <c r="H24" s="19">
        <v>1.8292990147389907</v>
      </c>
      <c r="I24" s="14">
        <f>H24/MAX($H$24:$H$56)</f>
        <v>0.66334009834518048</v>
      </c>
      <c r="J24" s="5">
        <f>RANK(I24,$I$24:$I$56,1)</f>
        <v>22</v>
      </c>
      <c r="K24" s="19">
        <f>I24*F24</f>
        <v>8.8420390107785338E-2</v>
      </c>
      <c r="L24" s="5">
        <f>RANK(K24,$K$24:$K$56,1)</f>
        <v>16</v>
      </c>
      <c r="M24" s="9">
        <f>IF(E24&gt;0,1,-1)</f>
        <v>-1</v>
      </c>
      <c r="N24" s="9">
        <f>K24*M24</f>
        <v>-8.8420390107785338E-2</v>
      </c>
    </row>
    <row r="25" spans="1:14" x14ac:dyDescent="0.35">
      <c r="A25" s="5">
        <v>8</v>
      </c>
      <c r="B25" s="5" t="s">
        <v>65</v>
      </c>
      <c r="C25" s="19">
        <v>1.6530123669814123</v>
      </c>
      <c r="D25" s="19">
        <v>1.9159238830178533</v>
      </c>
      <c r="E25" s="14">
        <f t="shared" ref="E25:E56" si="0">(C25-D25)/D25</f>
        <v>-0.13722440560755361</v>
      </c>
      <c r="F25" s="14">
        <f t="shared" ref="F25:F56" si="1">ABS(E25)</f>
        <v>0.13722440560755361</v>
      </c>
      <c r="G25" s="5">
        <f t="shared" ref="G25:G56" si="2">RANK(F25,$F$24:$F$56,1)</f>
        <v>15</v>
      </c>
      <c r="H25" s="19">
        <v>1.7812882212992054</v>
      </c>
      <c r="I25" s="14">
        <f t="shared" ref="I25:I56" si="3">H25/MAX($H$24:$H$56)</f>
        <v>0.64593043257409744</v>
      </c>
      <c r="J25" s="5">
        <f t="shared" ref="J25:J56" si="4">RANK(I25,$I$24:$I$56,1)</f>
        <v>21</v>
      </c>
      <c r="K25" s="19">
        <f t="shared" ref="K25:K56" si="5">I25*F25</f>
        <v>8.8637419673810502E-2</v>
      </c>
      <c r="L25" s="5">
        <f t="shared" ref="L25:L56" si="6">RANK(K25,$K$24:$K$56,1)</f>
        <v>17</v>
      </c>
      <c r="M25" s="9">
        <f t="shared" ref="M25:M56" si="7">IF(E25&gt;0,1,-1)</f>
        <v>-1</v>
      </c>
      <c r="N25" s="9">
        <f t="shared" ref="N25:N56" si="8">K25*M25</f>
        <v>-8.8637419673810502E-2</v>
      </c>
    </row>
    <row r="26" spans="1:14" x14ac:dyDescent="0.35">
      <c r="A26" s="5">
        <v>11</v>
      </c>
      <c r="B26" s="5" t="s">
        <v>118</v>
      </c>
      <c r="C26" s="19">
        <v>1.5149543247120343</v>
      </c>
      <c r="D26" s="19">
        <v>1.489302221460699</v>
      </c>
      <c r="E26" s="14">
        <f t="shared" si="0"/>
        <v>1.7224242925103432E-2</v>
      </c>
      <c r="F26" s="14">
        <f t="shared" si="1"/>
        <v>1.7224242925103432E-2</v>
      </c>
      <c r="G26" s="5">
        <f t="shared" si="2"/>
        <v>2</v>
      </c>
      <c r="H26" s="19">
        <v>1.5026705393254889</v>
      </c>
      <c r="I26" s="14">
        <f t="shared" si="3"/>
        <v>0.54489813601020209</v>
      </c>
      <c r="J26" s="5">
        <f t="shared" si="4"/>
        <v>14</v>
      </c>
      <c r="K26" s="19">
        <f t="shared" si="5"/>
        <v>9.3854578640757708E-3</v>
      </c>
      <c r="L26" s="5">
        <f t="shared" si="6"/>
        <v>2</v>
      </c>
      <c r="M26" s="9">
        <f t="shared" si="7"/>
        <v>1</v>
      </c>
      <c r="N26" s="9">
        <f t="shared" si="8"/>
        <v>9.3854578640757708E-3</v>
      </c>
    </row>
    <row r="27" spans="1:14" x14ac:dyDescent="0.35">
      <c r="A27" s="5">
        <v>13</v>
      </c>
      <c r="B27" s="5" t="s">
        <v>67</v>
      </c>
      <c r="C27" s="19">
        <v>1.4037020301541934</v>
      </c>
      <c r="D27" s="19">
        <v>1.6278318528418287</v>
      </c>
      <c r="E27" s="14">
        <f t="shared" si="0"/>
        <v>-0.13768610209731125</v>
      </c>
      <c r="F27" s="14">
        <f t="shared" si="1"/>
        <v>0.13768610209731125</v>
      </c>
      <c r="G27" s="5">
        <f t="shared" si="2"/>
        <v>16</v>
      </c>
      <c r="H27" s="19">
        <v>1.5149174922233637</v>
      </c>
      <c r="I27" s="14">
        <f t="shared" si="3"/>
        <v>0.54933912399207352</v>
      </c>
      <c r="J27" s="5">
        <f t="shared" si="4"/>
        <v>15</v>
      </c>
      <c r="K27" s="19">
        <f t="shared" si="5"/>
        <v>7.5636362712020164E-2</v>
      </c>
      <c r="L27" s="5">
        <f t="shared" si="6"/>
        <v>11</v>
      </c>
      <c r="M27" s="9">
        <f t="shared" si="7"/>
        <v>-1</v>
      </c>
      <c r="N27" s="9">
        <f t="shared" si="8"/>
        <v>-7.5636362712020164E-2</v>
      </c>
    </row>
    <row r="28" spans="1:14" x14ac:dyDescent="0.35">
      <c r="A28" s="5">
        <v>15</v>
      </c>
      <c r="B28" s="5" t="s">
        <v>68</v>
      </c>
      <c r="C28" s="19">
        <v>2.0736920467540041</v>
      </c>
      <c r="D28" s="19">
        <v>2.2887268365059823</v>
      </c>
      <c r="E28" s="14">
        <f t="shared" si="0"/>
        <v>-9.3953890137564319E-2</v>
      </c>
      <c r="F28" s="14">
        <f t="shared" si="1"/>
        <v>9.3953890137564319E-2</v>
      </c>
      <c r="G28" s="5">
        <f t="shared" si="2"/>
        <v>7</v>
      </c>
      <c r="H28" s="19">
        <v>2.179707167509056</v>
      </c>
      <c r="I28" s="14">
        <f t="shared" si="3"/>
        <v>0.79040504324846816</v>
      </c>
      <c r="J28" s="5">
        <f t="shared" si="4"/>
        <v>28</v>
      </c>
      <c r="K28" s="19">
        <f t="shared" si="5"/>
        <v>7.4261628597543358E-2</v>
      </c>
      <c r="L28" s="5">
        <f t="shared" si="6"/>
        <v>10</v>
      </c>
      <c r="M28" s="9">
        <f t="shared" si="7"/>
        <v>-1</v>
      </c>
      <c r="N28" s="9">
        <f t="shared" si="8"/>
        <v>-7.4261628597543358E-2</v>
      </c>
    </row>
    <row r="29" spans="1:14" x14ac:dyDescent="0.35">
      <c r="A29" s="5">
        <v>17</v>
      </c>
      <c r="B29" s="5" t="s">
        <v>69</v>
      </c>
      <c r="C29" s="19">
        <v>2.2744588566304689</v>
      </c>
      <c r="D29" s="19">
        <v>2.7842338756455542</v>
      </c>
      <c r="E29" s="14">
        <f t="shared" si="0"/>
        <v>-0.18309346189421269</v>
      </c>
      <c r="F29" s="14">
        <f t="shared" si="1"/>
        <v>0.18309346189421269</v>
      </c>
      <c r="G29" s="5">
        <f t="shared" si="2"/>
        <v>22</v>
      </c>
      <c r="H29" s="19">
        <v>2.5209084553416283</v>
      </c>
      <c r="I29" s="14">
        <f t="shared" si="3"/>
        <v>0.91413139635026242</v>
      </c>
      <c r="J29" s="5">
        <f t="shared" si="4"/>
        <v>32</v>
      </c>
      <c r="K29" s="19">
        <f t="shared" si="5"/>
        <v>0.16737148198396021</v>
      </c>
      <c r="L29" s="5">
        <f t="shared" si="6"/>
        <v>30</v>
      </c>
      <c r="M29" s="9">
        <f t="shared" si="7"/>
        <v>-1</v>
      </c>
      <c r="N29" s="9">
        <f t="shared" si="8"/>
        <v>-0.16737148198396021</v>
      </c>
    </row>
    <row r="30" spans="1:14" x14ac:dyDescent="0.35">
      <c r="A30" s="5">
        <v>18</v>
      </c>
      <c r="B30" s="5" t="s">
        <v>70</v>
      </c>
      <c r="C30" s="19">
        <v>1.2851873793643815</v>
      </c>
      <c r="D30" s="19">
        <v>1.7083237249928231</v>
      </c>
      <c r="E30" s="14">
        <f t="shared" si="0"/>
        <v>-0.24769096128441304</v>
      </c>
      <c r="F30" s="14">
        <f t="shared" si="1"/>
        <v>0.24769096128441304</v>
      </c>
      <c r="G30" s="5">
        <f t="shared" si="2"/>
        <v>26</v>
      </c>
      <c r="H30" s="19">
        <v>1.4983511025445888</v>
      </c>
      <c r="I30" s="14">
        <f t="shared" si="3"/>
        <v>0.54333182257759638</v>
      </c>
      <c r="J30" s="5">
        <f t="shared" si="4"/>
        <v>12</v>
      </c>
      <c r="K30" s="19">
        <f t="shared" si="5"/>
        <v>0.13457838143065701</v>
      </c>
      <c r="L30" s="5">
        <f t="shared" si="6"/>
        <v>26</v>
      </c>
      <c r="M30" s="9">
        <f t="shared" si="7"/>
        <v>-1</v>
      </c>
      <c r="N30" s="9">
        <f t="shared" si="8"/>
        <v>-0.13457838143065701</v>
      </c>
    </row>
    <row r="31" spans="1:14" x14ac:dyDescent="0.35">
      <c r="A31" s="5">
        <v>19</v>
      </c>
      <c r="B31" s="5" t="s">
        <v>71</v>
      </c>
      <c r="C31" s="19">
        <v>1.5363918389122655</v>
      </c>
      <c r="D31" s="19">
        <v>1.6703522972596767</v>
      </c>
      <c r="E31" s="14">
        <f t="shared" si="0"/>
        <v>-8.0198924841892449E-2</v>
      </c>
      <c r="F31" s="14">
        <f t="shared" si="1"/>
        <v>8.0198924841892449E-2</v>
      </c>
      <c r="G31" s="5">
        <f t="shared" si="2"/>
        <v>6</v>
      </c>
      <c r="H31" s="19">
        <v>1.6025796991432362</v>
      </c>
      <c r="I31" s="14">
        <f t="shared" si="3"/>
        <v>0.58112717859160035</v>
      </c>
      <c r="J31" s="5">
        <f t="shared" si="4"/>
        <v>17</v>
      </c>
      <c r="K31" s="19">
        <f t="shared" si="5"/>
        <v>4.660577491944877E-2</v>
      </c>
      <c r="L31" s="5">
        <f t="shared" si="6"/>
        <v>7</v>
      </c>
      <c r="M31" s="9">
        <f t="shared" si="7"/>
        <v>-1</v>
      </c>
      <c r="N31" s="9">
        <f t="shared" si="8"/>
        <v>-4.660577491944877E-2</v>
      </c>
    </row>
    <row r="32" spans="1:14" x14ac:dyDescent="0.35">
      <c r="A32" s="5">
        <v>20</v>
      </c>
      <c r="B32" s="5" t="s">
        <v>72</v>
      </c>
      <c r="C32" s="19">
        <v>1.0665907680480509</v>
      </c>
      <c r="D32" s="19">
        <v>1.4440844220141982</v>
      </c>
      <c r="E32" s="14">
        <f t="shared" si="0"/>
        <v>-0.26140691514393732</v>
      </c>
      <c r="F32" s="14">
        <f t="shared" si="1"/>
        <v>0.26140691514393732</v>
      </c>
      <c r="G32" s="5">
        <f t="shared" si="2"/>
        <v>27</v>
      </c>
      <c r="H32" s="19">
        <v>1.2533706107939595</v>
      </c>
      <c r="I32" s="14">
        <f t="shared" si="3"/>
        <v>0.45449703822513238</v>
      </c>
      <c r="J32" s="5">
        <f t="shared" si="4"/>
        <v>10</v>
      </c>
      <c r="K32" s="19">
        <f t="shared" si="5"/>
        <v>0.11880866870448802</v>
      </c>
      <c r="L32" s="5">
        <f t="shared" si="6"/>
        <v>23</v>
      </c>
      <c r="M32" s="9">
        <f t="shared" si="7"/>
        <v>-1</v>
      </c>
      <c r="N32" s="9">
        <f t="shared" si="8"/>
        <v>-0.11880866870448802</v>
      </c>
    </row>
    <row r="33" spans="1:14" x14ac:dyDescent="0.35">
      <c r="A33" s="5">
        <v>23</v>
      </c>
      <c r="B33" s="5" t="s">
        <v>73</v>
      </c>
      <c r="C33" s="19">
        <v>1.3597162662001159</v>
      </c>
      <c r="D33" s="19">
        <v>1.6415693231732731</v>
      </c>
      <c r="E33" s="14">
        <f t="shared" si="0"/>
        <v>-0.17169732218698794</v>
      </c>
      <c r="F33" s="14">
        <f t="shared" si="1"/>
        <v>0.17169732218698794</v>
      </c>
      <c r="G33" s="5">
        <f t="shared" si="2"/>
        <v>20</v>
      </c>
      <c r="H33" s="19">
        <v>1.4998318466951899</v>
      </c>
      <c r="I33" s="14">
        <f t="shared" si="3"/>
        <v>0.54386876977024767</v>
      </c>
      <c r="J33" s="5">
        <f t="shared" si="4"/>
        <v>13</v>
      </c>
      <c r="K33" s="19">
        <f t="shared" si="5"/>
        <v>9.338081139068298E-2</v>
      </c>
      <c r="L33" s="5">
        <f t="shared" si="6"/>
        <v>19</v>
      </c>
      <c r="M33" s="9">
        <f t="shared" si="7"/>
        <v>-1</v>
      </c>
      <c r="N33" s="9">
        <f t="shared" si="8"/>
        <v>-9.338081139068298E-2</v>
      </c>
    </row>
    <row r="34" spans="1:14" x14ac:dyDescent="0.35">
      <c r="A34" s="5">
        <v>25</v>
      </c>
      <c r="B34" s="5" t="s">
        <v>74</v>
      </c>
      <c r="C34" s="19">
        <v>1.755759364444718</v>
      </c>
      <c r="D34" s="19">
        <v>1.9903895051305995</v>
      </c>
      <c r="E34" s="14">
        <f t="shared" si="0"/>
        <v>-0.11788152021555512</v>
      </c>
      <c r="F34" s="14">
        <f t="shared" si="1"/>
        <v>0.11788152021555512</v>
      </c>
      <c r="G34" s="5">
        <f t="shared" si="2"/>
        <v>10</v>
      </c>
      <c r="H34" s="19">
        <v>1.8715680297435673</v>
      </c>
      <c r="I34" s="14">
        <f t="shared" si="3"/>
        <v>0.678667681394303</v>
      </c>
      <c r="J34" s="5">
        <f t="shared" si="4"/>
        <v>24</v>
      </c>
      <c r="K34" s="19">
        <f t="shared" si="5"/>
        <v>8.0002378003926455E-2</v>
      </c>
      <c r="L34" s="5">
        <f t="shared" si="6"/>
        <v>13</v>
      </c>
      <c r="M34" s="9">
        <f t="shared" si="7"/>
        <v>-1</v>
      </c>
      <c r="N34" s="9">
        <f t="shared" si="8"/>
        <v>-8.0002378003926455E-2</v>
      </c>
    </row>
    <row r="35" spans="1:14" x14ac:dyDescent="0.35">
      <c r="A35" s="5">
        <v>27</v>
      </c>
      <c r="B35" s="5" t="s">
        <v>75</v>
      </c>
      <c r="C35" s="19">
        <v>1.0373303778991187</v>
      </c>
      <c r="D35" s="19">
        <v>0.98070132273390409</v>
      </c>
      <c r="E35" s="14">
        <f t="shared" si="0"/>
        <v>5.7743426925691982E-2</v>
      </c>
      <c r="F35" s="14">
        <f t="shared" si="1"/>
        <v>5.7743426925691982E-2</v>
      </c>
      <c r="G35" s="5">
        <f t="shared" si="2"/>
        <v>5</v>
      </c>
      <c r="H35" s="19">
        <v>1.009373487009021</v>
      </c>
      <c r="I35" s="14">
        <f t="shared" si="3"/>
        <v>0.36601884259753786</v>
      </c>
      <c r="J35" s="5">
        <f t="shared" si="4"/>
        <v>6</v>
      </c>
      <c r="K35" s="19">
        <f t="shared" si="5"/>
        <v>2.1135182290957285E-2</v>
      </c>
      <c r="L35" s="5">
        <f t="shared" si="6"/>
        <v>5</v>
      </c>
      <c r="M35" s="9">
        <f t="shared" si="7"/>
        <v>1</v>
      </c>
      <c r="N35" s="9">
        <f t="shared" si="8"/>
        <v>2.1135182290957285E-2</v>
      </c>
    </row>
    <row r="36" spans="1:14" x14ac:dyDescent="0.35">
      <c r="A36" s="5">
        <v>41</v>
      </c>
      <c r="B36" s="5" t="s">
        <v>76</v>
      </c>
      <c r="C36" s="19">
        <v>1.9641999346976173</v>
      </c>
      <c r="D36" s="19">
        <v>2.2519724172206002</v>
      </c>
      <c r="E36" s="14">
        <f t="shared" si="0"/>
        <v>-0.12778685934268841</v>
      </c>
      <c r="F36" s="14">
        <f t="shared" si="1"/>
        <v>0.12778685934268841</v>
      </c>
      <c r="G36" s="5">
        <f t="shared" si="2"/>
        <v>12</v>
      </c>
      <c r="H36" s="19">
        <v>2.1074091662852319</v>
      </c>
      <c r="I36" s="14">
        <f t="shared" si="3"/>
        <v>0.76418835431157817</v>
      </c>
      <c r="J36" s="5">
        <f t="shared" si="4"/>
        <v>27</v>
      </c>
      <c r="K36" s="19">
        <f t="shared" si="5"/>
        <v>9.7653229743734166E-2</v>
      </c>
      <c r="L36" s="5">
        <f t="shared" si="6"/>
        <v>20</v>
      </c>
      <c r="M36" s="9">
        <f t="shared" si="7"/>
        <v>-1</v>
      </c>
      <c r="N36" s="9">
        <f t="shared" si="8"/>
        <v>-9.7653229743734166E-2</v>
      </c>
    </row>
    <row r="37" spans="1:14" x14ac:dyDescent="0.35">
      <c r="A37" s="5">
        <v>44</v>
      </c>
      <c r="B37" s="5" t="s">
        <v>77</v>
      </c>
      <c r="C37" s="19">
        <v>0.65451470341216467</v>
      </c>
      <c r="D37" s="19">
        <v>0.68712688809647826</v>
      </c>
      <c r="E37" s="14">
        <f t="shared" si="0"/>
        <v>-4.7461662830074809E-2</v>
      </c>
      <c r="F37" s="14">
        <f t="shared" si="1"/>
        <v>4.7461662830074809E-2</v>
      </c>
      <c r="G37" s="5">
        <f t="shared" si="2"/>
        <v>4</v>
      </c>
      <c r="H37" s="19">
        <v>0.67052002662416754</v>
      </c>
      <c r="I37" s="14">
        <f t="shared" si="3"/>
        <v>0.24314385828647656</v>
      </c>
      <c r="J37" s="5">
        <f t="shared" si="4"/>
        <v>4</v>
      </c>
      <c r="K37" s="19">
        <f t="shared" si="5"/>
        <v>1.1540011821196241E-2</v>
      </c>
      <c r="L37" s="5">
        <f t="shared" si="6"/>
        <v>3</v>
      </c>
      <c r="M37" s="9">
        <f t="shared" si="7"/>
        <v>-1</v>
      </c>
      <c r="N37" s="9">
        <f t="shared" si="8"/>
        <v>-1.1540011821196241E-2</v>
      </c>
    </row>
    <row r="38" spans="1:14" x14ac:dyDescent="0.35">
      <c r="A38" s="5">
        <v>47</v>
      </c>
      <c r="B38" s="5" t="s">
        <v>78</v>
      </c>
      <c r="C38" s="19">
        <v>1.398713129759416</v>
      </c>
      <c r="D38" s="19">
        <v>1.6724719786400661</v>
      </c>
      <c r="E38" s="14">
        <f t="shared" si="0"/>
        <v>-0.16368516326548632</v>
      </c>
      <c r="F38" s="14">
        <f t="shared" si="1"/>
        <v>0.16368516326548632</v>
      </c>
      <c r="G38" s="5">
        <f t="shared" si="2"/>
        <v>19</v>
      </c>
      <c r="H38" s="19">
        <v>1.5355270982940543</v>
      </c>
      <c r="I38" s="14">
        <f t="shared" si="3"/>
        <v>0.55681257584856947</v>
      </c>
      <c r="J38" s="5">
        <f t="shared" si="4"/>
        <v>16</v>
      </c>
      <c r="K38" s="19">
        <f t="shared" si="5"/>
        <v>9.1141957386049077E-2</v>
      </c>
      <c r="L38" s="5">
        <f t="shared" si="6"/>
        <v>18</v>
      </c>
      <c r="M38" s="9">
        <f t="shared" si="7"/>
        <v>-1</v>
      </c>
      <c r="N38" s="9">
        <f t="shared" si="8"/>
        <v>-9.1141957386049077E-2</v>
      </c>
    </row>
    <row r="39" spans="1:14" x14ac:dyDescent="0.35">
      <c r="A39" s="5">
        <v>50</v>
      </c>
      <c r="B39" s="5" t="s">
        <v>79</v>
      </c>
      <c r="C39" s="19">
        <v>1.4742680602354132</v>
      </c>
      <c r="D39" s="19">
        <v>1.9167789546951268</v>
      </c>
      <c r="E39" s="14">
        <f t="shared" si="0"/>
        <v>-0.23086172423574899</v>
      </c>
      <c r="F39" s="14">
        <f t="shared" si="1"/>
        <v>0.23086172423574899</v>
      </c>
      <c r="G39" s="5">
        <f t="shared" si="2"/>
        <v>24</v>
      </c>
      <c r="H39" s="19">
        <v>1.6968782826514395</v>
      </c>
      <c r="I39" s="14">
        <f t="shared" si="3"/>
        <v>0.61532171494358545</v>
      </c>
      <c r="J39" s="5">
        <f t="shared" si="4"/>
        <v>19</v>
      </c>
      <c r="K39" s="19">
        <f t="shared" si="5"/>
        <v>0.14205423207157417</v>
      </c>
      <c r="L39" s="5">
        <f t="shared" si="6"/>
        <v>27</v>
      </c>
      <c r="M39" s="9">
        <f t="shared" si="7"/>
        <v>-1</v>
      </c>
      <c r="N39" s="9">
        <f t="shared" si="8"/>
        <v>-0.14205423207157417</v>
      </c>
    </row>
    <row r="40" spans="1:14" x14ac:dyDescent="0.35">
      <c r="A40" s="5">
        <v>52</v>
      </c>
      <c r="B40" s="5" t="s">
        <v>80</v>
      </c>
      <c r="C40" s="19">
        <v>1.6734873604319631</v>
      </c>
      <c r="D40" s="19">
        <v>1.6789217025212959</v>
      </c>
      <c r="E40" s="14">
        <f t="shared" si="0"/>
        <v>-3.2368049571173309E-3</v>
      </c>
      <c r="F40" s="14">
        <f t="shared" si="1"/>
        <v>3.2368049571173309E-3</v>
      </c>
      <c r="G40" s="5">
        <f t="shared" si="2"/>
        <v>1</v>
      </c>
      <c r="H40" s="19">
        <v>1.676137742880115</v>
      </c>
      <c r="I40" s="14">
        <f t="shared" si="3"/>
        <v>0.6078007839307813</v>
      </c>
      <c r="J40" s="5">
        <f t="shared" si="4"/>
        <v>18</v>
      </c>
      <c r="K40" s="19">
        <f t="shared" si="5"/>
        <v>1.9673325903669528E-3</v>
      </c>
      <c r="L40" s="5">
        <f t="shared" si="6"/>
        <v>1</v>
      </c>
      <c r="M40" s="9">
        <f t="shared" si="7"/>
        <v>-1</v>
      </c>
      <c r="N40" s="9">
        <f t="shared" si="8"/>
        <v>-1.9673325903669528E-3</v>
      </c>
    </row>
    <row r="41" spans="1:14" ht="13.9" customHeight="1" x14ac:dyDescent="0.35">
      <c r="A41" s="5">
        <v>54</v>
      </c>
      <c r="B41" s="5" t="s">
        <v>81</v>
      </c>
      <c r="C41" s="19">
        <v>1.7410374141074512</v>
      </c>
      <c r="D41" s="19">
        <v>2.0321959805798953</v>
      </c>
      <c r="E41" s="14">
        <f t="shared" si="0"/>
        <v>-0.1432728778399418</v>
      </c>
      <c r="F41" s="14">
        <f t="shared" si="1"/>
        <v>0.1432728778399418</v>
      </c>
      <c r="G41" s="5">
        <f t="shared" si="2"/>
        <v>17</v>
      </c>
      <c r="H41" s="19">
        <v>1.8844830923629001</v>
      </c>
      <c r="I41" s="14">
        <f t="shared" si="3"/>
        <v>0.68335093921001044</v>
      </c>
      <c r="J41" s="5">
        <f t="shared" si="4"/>
        <v>25</v>
      </c>
      <c r="K41" s="19">
        <f t="shared" si="5"/>
        <v>9.7905655635245323E-2</v>
      </c>
      <c r="L41" s="5">
        <f t="shared" si="6"/>
        <v>21</v>
      </c>
      <c r="M41" s="9">
        <f t="shared" si="7"/>
        <v>-1</v>
      </c>
      <c r="N41" s="9">
        <f t="shared" si="8"/>
        <v>-9.7905655635245323E-2</v>
      </c>
    </row>
    <row r="42" spans="1:14" x14ac:dyDescent="0.35">
      <c r="A42" s="5">
        <v>63</v>
      </c>
      <c r="B42" s="5" t="s">
        <v>82</v>
      </c>
      <c r="C42" s="19">
        <v>2.157296555907064</v>
      </c>
      <c r="D42" s="19">
        <v>2.8557441253263707</v>
      </c>
      <c r="E42" s="14">
        <f t="shared" si="0"/>
        <v>-0.24457638316580063</v>
      </c>
      <c r="F42" s="14">
        <f t="shared" si="1"/>
        <v>0.24457638316580063</v>
      </c>
      <c r="G42" s="5">
        <f t="shared" si="2"/>
        <v>25</v>
      </c>
      <c r="H42" s="19">
        <v>2.4937032207356067</v>
      </c>
      <c r="I42" s="14">
        <f t="shared" si="3"/>
        <v>0.90426623879337331</v>
      </c>
      <c r="J42" s="5">
        <f t="shared" si="4"/>
        <v>30</v>
      </c>
      <c r="K42" s="19">
        <f t="shared" si="5"/>
        <v>0.22116216610302544</v>
      </c>
      <c r="L42" s="5">
        <f t="shared" si="6"/>
        <v>33</v>
      </c>
      <c r="M42" s="9">
        <f t="shared" si="7"/>
        <v>-1</v>
      </c>
      <c r="N42" s="9">
        <f t="shared" si="8"/>
        <v>-0.22116216610302544</v>
      </c>
    </row>
    <row r="43" spans="1:14" x14ac:dyDescent="0.35">
      <c r="A43" s="5">
        <v>66</v>
      </c>
      <c r="B43" s="5" t="s">
        <v>83</v>
      </c>
      <c r="C43" s="19">
        <v>2.2728259196855927</v>
      </c>
      <c r="D43" s="19">
        <v>2.7499568295631152</v>
      </c>
      <c r="E43" s="14">
        <f t="shared" si="0"/>
        <v>-0.17350487278497537</v>
      </c>
      <c r="F43" s="14">
        <f t="shared" si="1"/>
        <v>0.17350487278497537</v>
      </c>
      <c r="G43" s="5">
        <f t="shared" si="2"/>
        <v>21</v>
      </c>
      <c r="H43" s="19">
        <v>2.5006751616780294</v>
      </c>
      <c r="I43" s="14">
        <f t="shared" si="3"/>
        <v>0.9067944028349767</v>
      </c>
      <c r="J43" s="5">
        <f t="shared" si="4"/>
        <v>31</v>
      </c>
      <c r="K43" s="19">
        <f t="shared" si="5"/>
        <v>0.15733324750601033</v>
      </c>
      <c r="L43" s="5">
        <f t="shared" si="6"/>
        <v>29</v>
      </c>
      <c r="M43" s="9">
        <f t="shared" si="7"/>
        <v>-1</v>
      </c>
      <c r="N43" s="9">
        <f t="shared" si="8"/>
        <v>-0.15733324750601033</v>
      </c>
    </row>
    <row r="44" spans="1:14" x14ac:dyDescent="0.35">
      <c r="A44" s="5">
        <v>68</v>
      </c>
      <c r="B44" s="5" t="s">
        <v>84</v>
      </c>
      <c r="C44" s="19">
        <v>1.7345944704247032</v>
      </c>
      <c r="D44" s="19">
        <v>1.9878296856235536</v>
      </c>
      <c r="E44" s="14">
        <f t="shared" si="0"/>
        <v>-0.12739281289051388</v>
      </c>
      <c r="F44" s="14">
        <f t="shared" si="1"/>
        <v>0.12739281289051388</v>
      </c>
      <c r="G44" s="5">
        <f t="shared" si="2"/>
        <v>11</v>
      </c>
      <c r="H44" s="19">
        <v>1.8584829469201853</v>
      </c>
      <c r="I44" s="14">
        <f t="shared" si="3"/>
        <v>0.67392277088105068</v>
      </c>
      <c r="J44" s="5">
        <f t="shared" si="4"/>
        <v>23</v>
      </c>
      <c r="K44" s="19">
        <f t="shared" si="5"/>
        <v>8.5852917453506344E-2</v>
      </c>
      <c r="L44" s="5">
        <f t="shared" si="6"/>
        <v>15</v>
      </c>
      <c r="M44" s="9">
        <f t="shared" si="7"/>
        <v>-1</v>
      </c>
      <c r="N44" s="9">
        <f t="shared" si="8"/>
        <v>-8.5852917453506344E-2</v>
      </c>
    </row>
    <row r="45" spans="1:14" x14ac:dyDescent="0.35">
      <c r="A45" s="5">
        <v>70</v>
      </c>
      <c r="B45" s="5" t="s">
        <v>85</v>
      </c>
      <c r="C45" s="19">
        <v>1.8307900012273453</v>
      </c>
      <c r="D45" s="19">
        <v>2.0565678078043903</v>
      </c>
      <c r="E45" s="14">
        <f t="shared" si="0"/>
        <v>-0.10978378914629</v>
      </c>
      <c r="F45" s="14">
        <f t="shared" si="1"/>
        <v>0.10978378914629</v>
      </c>
      <c r="G45" s="5">
        <f t="shared" si="2"/>
        <v>9</v>
      </c>
      <c r="H45" s="19">
        <v>1.9440496991667193</v>
      </c>
      <c r="I45" s="14">
        <f t="shared" si="3"/>
        <v>0.70495097206247004</v>
      </c>
      <c r="J45" s="5">
        <f t="shared" si="4"/>
        <v>26</v>
      </c>
      <c r="K45" s="19">
        <f t="shared" si="5"/>
        <v>7.7392188875378382E-2</v>
      </c>
      <c r="L45" s="5">
        <f t="shared" si="6"/>
        <v>12</v>
      </c>
      <c r="M45" s="9">
        <f t="shared" si="7"/>
        <v>-1</v>
      </c>
      <c r="N45" s="9">
        <f t="shared" si="8"/>
        <v>-7.7392188875378382E-2</v>
      </c>
    </row>
    <row r="46" spans="1:14" x14ac:dyDescent="0.35">
      <c r="A46" s="5">
        <v>73</v>
      </c>
      <c r="B46" s="5" t="s">
        <v>86</v>
      </c>
      <c r="C46" s="19">
        <v>2.5348286028094114</v>
      </c>
      <c r="D46" s="19">
        <v>2.9859049896277532</v>
      </c>
      <c r="E46" s="14">
        <f t="shared" si="0"/>
        <v>-0.15106856661054599</v>
      </c>
      <c r="F46" s="14">
        <f t="shared" si="1"/>
        <v>0.15106856661054599</v>
      </c>
      <c r="G46" s="5">
        <f t="shared" si="2"/>
        <v>18</v>
      </c>
      <c r="H46" s="19">
        <v>2.7577090836246767</v>
      </c>
      <c r="I46" s="14">
        <f t="shared" si="3"/>
        <v>1</v>
      </c>
      <c r="J46" s="5">
        <f t="shared" si="4"/>
        <v>33</v>
      </c>
      <c r="K46" s="19">
        <f t="shared" si="5"/>
        <v>0.15106856661054599</v>
      </c>
      <c r="L46" s="5">
        <f t="shared" si="6"/>
        <v>28</v>
      </c>
      <c r="M46" s="9">
        <f t="shared" si="7"/>
        <v>-1</v>
      </c>
      <c r="N46" s="9">
        <f t="shared" si="8"/>
        <v>-0.15106856661054599</v>
      </c>
    </row>
    <row r="47" spans="1:14" x14ac:dyDescent="0.35">
      <c r="A47" s="5">
        <v>76</v>
      </c>
      <c r="B47" s="5" t="s">
        <v>87</v>
      </c>
      <c r="C47" s="19">
        <v>2.100893085369774</v>
      </c>
      <c r="D47" s="19">
        <v>2.4332827556506107</v>
      </c>
      <c r="E47" s="14">
        <f t="shared" si="0"/>
        <v>-0.1366013339423689</v>
      </c>
      <c r="F47" s="14">
        <f t="shared" si="1"/>
        <v>0.1366013339423689</v>
      </c>
      <c r="G47" s="5">
        <f t="shared" si="2"/>
        <v>14</v>
      </c>
      <c r="H47" s="19">
        <v>2.2587236147186895</v>
      </c>
      <c r="I47" s="14">
        <f t="shared" si="3"/>
        <v>0.81905797392880508</v>
      </c>
      <c r="J47" s="5">
        <f t="shared" si="4"/>
        <v>29</v>
      </c>
      <c r="K47" s="19">
        <f t="shared" si="5"/>
        <v>0.11188441181480878</v>
      </c>
      <c r="L47" s="5">
        <f t="shared" si="6"/>
        <v>22</v>
      </c>
      <c r="M47" s="9">
        <f t="shared" si="7"/>
        <v>-1</v>
      </c>
      <c r="N47" s="9">
        <f t="shared" si="8"/>
        <v>-0.11188441181480878</v>
      </c>
    </row>
    <row r="48" spans="1:14" x14ac:dyDescent="0.35">
      <c r="A48" s="5">
        <v>81</v>
      </c>
      <c r="B48" s="5" t="s">
        <v>88</v>
      </c>
      <c r="C48" s="19">
        <v>0.96935788172532689</v>
      </c>
      <c r="D48" s="19">
        <v>1.7476838316506191</v>
      </c>
      <c r="E48" s="14">
        <f t="shared" si="0"/>
        <v>-0.44534711360818263</v>
      </c>
      <c r="F48" s="14">
        <f t="shared" si="1"/>
        <v>0.44534711360818263</v>
      </c>
      <c r="G48" s="5">
        <f t="shared" si="2"/>
        <v>30</v>
      </c>
      <c r="H48" s="19">
        <v>1.3587839858530433</v>
      </c>
      <c r="I48" s="14">
        <f t="shared" si="3"/>
        <v>0.49272201840343699</v>
      </c>
      <c r="J48" s="5">
        <f t="shared" si="4"/>
        <v>11</v>
      </c>
      <c r="K48" s="19">
        <f t="shared" si="5"/>
        <v>0.2194323287071685</v>
      </c>
      <c r="L48" s="5">
        <f t="shared" si="6"/>
        <v>32</v>
      </c>
      <c r="M48" s="9">
        <f t="shared" si="7"/>
        <v>-1</v>
      </c>
      <c r="N48" s="9">
        <f t="shared" si="8"/>
        <v>-0.2194323287071685</v>
      </c>
    </row>
    <row r="49" spans="1:25" x14ac:dyDescent="0.35">
      <c r="A49" s="5">
        <v>85</v>
      </c>
      <c r="B49" s="5" t="s">
        <v>89</v>
      </c>
      <c r="C49" s="19">
        <v>0.94407244881903529</v>
      </c>
      <c r="D49" s="19">
        <v>1.3625922994069479</v>
      </c>
      <c r="E49" s="14">
        <f t="shared" si="0"/>
        <v>-0.30714972539479962</v>
      </c>
      <c r="F49" s="14">
        <f t="shared" si="1"/>
        <v>0.30714972539479962</v>
      </c>
      <c r="G49" s="5">
        <f t="shared" si="2"/>
        <v>28</v>
      </c>
      <c r="H49" s="19">
        <v>1.1544155852626132</v>
      </c>
      <c r="I49" s="14">
        <f t="shared" si="3"/>
        <v>0.41861398365677965</v>
      </c>
      <c r="J49" s="5">
        <f t="shared" si="4"/>
        <v>9</v>
      </c>
      <c r="K49" s="19">
        <f t="shared" si="5"/>
        <v>0.128577170126603</v>
      </c>
      <c r="L49" s="5">
        <f t="shared" si="6"/>
        <v>25</v>
      </c>
      <c r="M49" s="9">
        <f t="shared" si="7"/>
        <v>-1</v>
      </c>
      <c r="N49" s="9">
        <f t="shared" si="8"/>
        <v>-0.128577170126603</v>
      </c>
    </row>
    <row r="50" spans="1:25" x14ac:dyDescent="0.35">
      <c r="A50" s="5">
        <v>86</v>
      </c>
      <c r="B50" s="5" t="s">
        <v>90</v>
      </c>
      <c r="C50" s="19">
        <v>0.99212665266017275</v>
      </c>
      <c r="D50" s="19">
        <v>1.102798882355748</v>
      </c>
      <c r="E50" s="14">
        <f t="shared" si="0"/>
        <v>-0.10035576882265451</v>
      </c>
      <c r="F50" s="14">
        <f t="shared" si="1"/>
        <v>0.10035576882265451</v>
      </c>
      <c r="G50" s="5">
        <f t="shared" si="2"/>
        <v>8</v>
      </c>
      <c r="H50" s="19">
        <v>1.0474814038902664</v>
      </c>
      <c r="I50" s="14">
        <f t="shared" si="3"/>
        <v>0.37983752895119677</v>
      </c>
      <c r="J50" s="5">
        <f t="shared" si="4"/>
        <v>7</v>
      </c>
      <c r="K50" s="19">
        <f t="shared" si="5"/>
        <v>3.8118887245594646E-2</v>
      </c>
      <c r="L50" s="5">
        <f t="shared" si="6"/>
        <v>6</v>
      </c>
      <c r="M50" s="9">
        <f t="shared" si="7"/>
        <v>-1</v>
      </c>
      <c r="N50" s="9">
        <f t="shared" si="8"/>
        <v>-3.8118887245594646E-2</v>
      </c>
    </row>
    <row r="51" spans="1:25" ht="13.9" customHeight="1" x14ac:dyDescent="0.35">
      <c r="A51" s="5">
        <v>88</v>
      </c>
      <c r="B51" s="5" t="s">
        <v>91</v>
      </c>
      <c r="C51" s="19">
        <v>1.7859892224788299</v>
      </c>
      <c r="D51" s="19">
        <v>1.7461383478844861</v>
      </c>
      <c r="E51" s="14">
        <f t="shared" si="0"/>
        <v>2.2822289334991495E-2</v>
      </c>
      <c r="F51" s="14">
        <f t="shared" si="1"/>
        <v>2.2822289334991495E-2</v>
      </c>
      <c r="G51" s="5">
        <f t="shared" si="2"/>
        <v>3</v>
      </c>
      <c r="H51" s="19">
        <v>1.7669263512970845</v>
      </c>
      <c r="I51" s="14">
        <f t="shared" si="3"/>
        <v>0.64072253371072507</v>
      </c>
      <c r="J51" s="5">
        <f t="shared" si="4"/>
        <v>20</v>
      </c>
      <c r="K51" s="19">
        <f t="shared" si="5"/>
        <v>1.462275504779501E-2</v>
      </c>
      <c r="L51" s="5">
        <f t="shared" si="6"/>
        <v>4</v>
      </c>
      <c r="M51" s="9">
        <f t="shared" si="7"/>
        <v>1</v>
      </c>
      <c r="N51" s="9">
        <f t="shared" si="8"/>
        <v>1.462275504779501E-2</v>
      </c>
    </row>
    <row r="52" spans="1:25" x14ac:dyDescent="0.35">
      <c r="A52" s="5">
        <v>91</v>
      </c>
      <c r="B52" s="5" t="s">
        <v>92</v>
      </c>
      <c r="C52" s="19">
        <v>0.39299486650455628</v>
      </c>
      <c r="D52" s="19">
        <v>0.86092561137352541</v>
      </c>
      <c r="E52" s="14">
        <f t="shared" si="0"/>
        <v>-0.54352053033064018</v>
      </c>
      <c r="F52" s="14">
        <f t="shared" si="1"/>
        <v>0.54352053033064018</v>
      </c>
      <c r="G52" s="5">
        <f t="shared" si="2"/>
        <v>33</v>
      </c>
      <c r="H52" s="19">
        <v>0.63328952085075874</v>
      </c>
      <c r="I52" s="14">
        <f t="shared" si="3"/>
        <v>0.22964333859986996</v>
      </c>
      <c r="J52" s="5">
        <f t="shared" si="4"/>
        <v>3</v>
      </c>
      <c r="K52" s="19">
        <f t="shared" si="5"/>
        <v>0.1248158691827001</v>
      </c>
      <c r="L52" s="5">
        <f t="shared" si="6"/>
        <v>24</v>
      </c>
      <c r="M52" s="9">
        <f t="shared" si="7"/>
        <v>-1</v>
      </c>
      <c r="N52" s="9">
        <f t="shared" si="8"/>
        <v>-0.1248158691827001</v>
      </c>
    </row>
    <row r="53" spans="1:25" x14ac:dyDescent="0.35">
      <c r="A53" s="5">
        <v>94</v>
      </c>
      <c r="B53" s="5" t="s">
        <v>93</v>
      </c>
      <c r="C53" s="19">
        <v>0.71546919716824819</v>
      </c>
      <c r="D53" s="19">
        <v>0.87611704923777822</v>
      </c>
      <c r="E53" s="14">
        <f t="shared" si="0"/>
        <v>-0.18336345835216156</v>
      </c>
      <c r="F53" s="14">
        <f t="shared" si="1"/>
        <v>0.18336345835216156</v>
      </c>
      <c r="G53" s="5">
        <f t="shared" si="2"/>
        <v>23</v>
      </c>
      <c r="H53" s="19">
        <v>0.79867855003539601</v>
      </c>
      <c r="I53" s="14">
        <f t="shared" si="3"/>
        <v>0.28961668030103782</v>
      </c>
      <c r="J53" s="5">
        <f t="shared" si="4"/>
        <v>5</v>
      </c>
      <c r="K53" s="19">
        <f t="shared" si="5"/>
        <v>5.3105116096470638E-2</v>
      </c>
      <c r="L53" s="5">
        <f t="shared" si="6"/>
        <v>8</v>
      </c>
      <c r="M53" s="9">
        <f t="shared" si="7"/>
        <v>-1</v>
      </c>
      <c r="N53" s="9">
        <f t="shared" si="8"/>
        <v>-5.3105116096470638E-2</v>
      </c>
    </row>
    <row r="54" spans="1:25" x14ac:dyDescent="0.35">
      <c r="A54" s="5">
        <v>95</v>
      </c>
      <c r="B54" s="5" t="s">
        <v>94</v>
      </c>
      <c r="C54" s="19">
        <v>0.6898546854485168</v>
      </c>
      <c r="D54" s="19">
        <v>1.4289164385767188</v>
      </c>
      <c r="E54" s="14">
        <f t="shared" si="0"/>
        <v>-0.5172183153441422</v>
      </c>
      <c r="F54" s="14">
        <f t="shared" si="1"/>
        <v>0.5172183153441422</v>
      </c>
      <c r="G54" s="5">
        <f t="shared" si="2"/>
        <v>32</v>
      </c>
      <c r="H54" s="19">
        <v>1.0779392338177014</v>
      </c>
      <c r="I54" s="14">
        <f t="shared" si="3"/>
        <v>0.39088214207166477</v>
      </c>
      <c r="J54" s="5">
        <f t="shared" si="4"/>
        <v>8</v>
      </c>
      <c r="K54" s="19">
        <f t="shared" si="5"/>
        <v>0.20217140302041611</v>
      </c>
      <c r="L54" s="5">
        <f t="shared" si="6"/>
        <v>31</v>
      </c>
      <c r="M54" s="9">
        <f t="shared" si="7"/>
        <v>-1</v>
      </c>
      <c r="N54" s="9">
        <f t="shared" si="8"/>
        <v>-0.20217140302041611</v>
      </c>
    </row>
    <row r="55" spans="1:25" x14ac:dyDescent="0.35">
      <c r="A55" s="5">
        <v>97</v>
      </c>
      <c r="B55" s="5" t="s">
        <v>95</v>
      </c>
      <c r="C55" s="19">
        <v>0.32176511146862791</v>
      </c>
      <c r="D55" s="19">
        <v>0.62961719274680994</v>
      </c>
      <c r="E55" s="14">
        <f t="shared" si="0"/>
        <v>-0.48895119895809391</v>
      </c>
      <c r="F55" s="14">
        <f t="shared" si="1"/>
        <v>0.48895119895809391</v>
      </c>
      <c r="G55" s="5">
        <f t="shared" si="2"/>
        <v>31</v>
      </c>
      <c r="H55" s="19">
        <v>0.4826784264683297</v>
      </c>
      <c r="I55" s="14">
        <f t="shared" si="3"/>
        <v>0.175028769109288</v>
      </c>
      <c r="J55" s="5">
        <f t="shared" si="4"/>
        <v>1</v>
      </c>
      <c r="K55" s="19">
        <f t="shared" si="5"/>
        <v>8.5580526508145752E-2</v>
      </c>
      <c r="L55" s="5">
        <f t="shared" si="6"/>
        <v>14</v>
      </c>
      <c r="M55" s="9">
        <f t="shared" si="7"/>
        <v>-1</v>
      </c>
      <c r="N55" s="9">
        <f t="shared" si="8"/>
        <v>-8.5580526508145752E-2</v>
      </c>
    </row>
    <row r="56" spans="1:25" x14ac:dyDescent="0.35">
      <c r="A56" s="5">
        <v>99</v>
      </c>
      <c r="B56" s="5" t="s">
        <v>96</v>
      </c>
      <c r="C56" s="19">
        <v>0.45098175258447237</v>
      </c>
      <c r="D56" s="19">
        <v>0.69521251382524896</v>
      </c>
      <c r="E56" s="14">
        <f t="shared" si="0"/>
        <v>-0.35130374724838065</v>
      </c>
      <c r="F56" s="14">
        <f t="shared" si="1"/>
        <v>0.35130374724838065</v>
      </c>
      <c r="G56" s="5">
        <f t="shared" si="2"/>
        <v>29</v>
      </c>
      <c r="H56" s="19">
        <v>0.57878983314315946</v>
      </c>
      <c r="I56" s="14">
        <f t="shared" si="3"/>
        <v>0.20988067109037109</v>
      </c>
      <c r="J56" s="5">
        <f t="shared" si="4"/>
        <v>2</v>
      </c>
      <c r="K56" s="19">
        <f t="shared" si="5"/>
        <v>7.3731866229052243E-2</v>
      </c>
      <c r="L56" s="5">
        <f t="shared" si="6"/>
        <v>9</v>
      </c>
      <c r="M56" s="9">
        <f t="shared" si="7"/>
        <v>-1</v>
      </c>
      <c r="N56" s="9">
        <f t="shared" si="8"/>
        <v>-7.3731866229052243E-2</v>
      </c>
    </row>
    <row r="57" spans="1:25" customFormat="1" ht="13.15" customHeight="1" x14ac:dyDescent="0.35">
      <c r="A57" s="46" t="s">
        <v>97</v>
      </c>
      <c r="B57" s="46"/>
      <c r="C57" s="46"/>
      <c r="D57" s="46"/>
      <c r="E57" s="46"/>
      <c r="F57" s="46"/>
      <c r="G57" s="46"/>
      <c r="H57" s="46"/>
      <c r="I57" s="46"/>
      <c r="J57" s="46"/>
      <c r="K57" s="46"/>
      <c r="L57" s="46"/>
      <c r="M57" s="9"/>
      <c r="N57" s="9"/>
      <c r="O57" s="9"/>
      <c r="P57" s="9"/>
      <c r="Q57" s="9"/>
      <c r="R57" s="9"/>
      <c r="S57" s="9"/>
      <c r="T57" s="9"/>
      <c r="U57" s="9"/>
      <c r="V57" s="9"/>
      <c r="W57" s="9"/>
      <c r="X57" s="9"/>
      <c r="Y57" s="9"/>
    </row>
    <row r="58" spans="1:25" customFormat="1" ht="13.15" customHeight="1" x14ac:dyDescent="0.35">
      <c r="A58" s="47" t="s">
        <v>98</v>
      </c>
      <c r="B58" s="47"/>
      <c r="C58" s="22">
        <f>AVERAGE(C24:C56)</f>
        <v>1.4382954450672789</v>
      </c>
      <c r="D58" s="22">
        <f>AVERAGE(D24:D56)</f>
        <v>1.7353026304630841</v>
      </c>
      <c r="E58" s="22">
        <f>AVERAGE(E24:E56)</f>
        <v>-0.18372066558760042</v>
      </c>
      <c r="F58" s="22">
        <f>AVERAGE(F24:F56)</f>
        <v>0.18964732978067839</v>
      </c>
      <c r="G58" s="20" t="s">
        <v>99</v>
      </c>
      <c r="H58" s="22">
        <f>AVERAGE(H24:H56)</f>
        <v>1.5862772028159839</v>
      </c>
      <c r="I58" s="22">
        <f>AVERAGE(I24:I56)</f>
        <v>0.57521557013947722</v>
      </c>
      <c r="J58" s="20" t="s">
        <v>99</v>
      </c>
      <c r="K58" s="22">
        <f>AVERAGE(K24:K56)</f>
        <v>9.6525326589537636E-2</v>
      </c>
      <c r="L58" s="20" t="s">
        <v>99</v>
      </c>
      <c r="M58" s="9"/>
      <c r="N58" s="9"/>
      <c r="O58" s="9"/>
      <c r="P58" s="9"/>
      <c r="Q58" s="9"/>
      <c r="R58" s="9"/>
      <c r="S58" s="9"/>
      <c r="T58" s="9"/>
      <c r="U58" s="9"/>
      <c r="V58" s="9"/>
      <c r="W58" s="9"/>
      <c r="X58" s="9"/>
      <c r="Y58" s="9"/>
    </row>
    <row r="59" spans="1:25" customFormat="1" ht="13.15" customHeight="1" x14ac:dyDescent="0.35">
      <c r="A59" s="47" t="s">
        <v>100</v>
      </c>
      <c r="B59" s="47"/>
      <c r="C59" s="22">
        <f>_xlfn.STDEV.S(C24:C56)</f>
        <v>0.58585600321359732</v>
      </c>
      <c r="D59" s="22">
        <f>_xlfn.STDEV.S(D24:D56)</f>
        <v>0.63082300016943404</v>
      </c>
      <c r="E59" s="22">
        <f>_xlfn.STDEV.S(E24:E56)</f>
        <v>0.14878378950196333</v>
      </c>
      <c r="F59" s="22">
        <f>_xlfn.STDEV.S(F24:F56)</f>
        <v>0.1409064883328412</v>
      </c>
      <c r="G59" s="20" t="s">
        <v>99</v>
      </c>
      <c r="H59" s="22">
        <f>_xlfn.STDEV.S(H24:H56)</f>
        <v>0.59593698524963812</v>
      </c>
      <c r="I59" s="22">
        <f>_xlfn.STDEV.S(I24:I56)</f>
        <v>0.21609856847784414</v>
      </c>
      <c r="J59" s="20" t="s">
        <v>99</v>
      </c>
      <c r="K59" s="22">
        <f>_xlfn.STDEV.S(K24:K56)</f>
        <v>5.75559545697562E-2</v>
      </c>
      <c r="L59" s="20" t="s">
        <v>99</v>
      </c>
      <c r="M59" s="9"/>
      <c r="N59" s="9"/>
      <c r="O59" s="9"/>
      <c r="P59" s="9"/>
      <c r="Q59" s="9"/>
      <c r="R59" s="9"/>
      <c r="S59" s="9"/>
      <c r="T59" s="9"/>
      <c r="U59" s="9"/>
      <c r="V59" s="9"/>
      <c r="W59" s="9"/>
      <c r="X59" s="9"/>
      <c r="Y59" s="9"/>
    </row>
    <row r="60" spans="1:25" customFormat="1" ht="13.15" customHeight="1" x14ac:dyDescent="0.35">
      <c r="A60" s="47" t="s">
        <v>101</v>
      </c>
      <c r="B60" s="47"/>
      <c r="C60" s="22">
        <f>_xlfn.VAR.S(C24:C56)</f>
        <v>0.3432272565014105</v>
      </c>
      <c r="D60" s="22">
        <f>_xlfn.VAR.S(D24:D56)</f>
        <v>0.39793765754276578</v>
      </c>
      <c r="E60" s="22">
        <f>_xlfn.VAR.S(E24:E56)</f>
        <v>2.2136616018564537E-2</v>
      </c>
      <c r="F60" s="22">
        <f>_xlfn.VAR.S(F24:F56)</f>
        <v>1.9854638454293111E-2</v>
      </c>
      <c r="G60" s="20" t="s">
        <v>99</v>
      </c>
      <c r="H60" s="22">
        <f>_xlfn.VAR.S(H24:H56)</f>
        <v>0.35514089038842744</v>
      </c>
      <c r="I60" s="22">
        <f>_xlfn.VAR.S(I24:I56)</f>
        <v>4.6698591298173497E-2</v>
      </c>
      <c r="J60" s="20" t="s">
        <v>99</v>
      </c>
      <c r="K60" s="22">
        <f>_xlfn.VAR.S(K24:K56)</f>
        <v>3.3126879064358395E-3</v>
      </c>
      <c r="L60" s="20" t="s">
        <v>99</v>
      </c>
      <c r="M60" s="9"/>
      <c r="N60" s="9"/>
      <c r="O60" s="9"/>
      <c r="P60" s="9"/>
      <c r="Q60" s="9"/>
      <c r="R60" s="9"/>
      <c r="S60" s="9"/>
      <c r="T60" s="9"/>
      <c r="U60" s="9"/>
      <c r="V60" s="9"/>
      <c r="W60" s="9"/>
      <c r="X60" s="9"/>
      <c r="Y60" s="9"/>
    </row>
    <row r="61" spans="1:25" customFormat="1" ht="13.15" customHeight="1" x14ac:dyDescent="0.35">
      <c r="A61" s="47" t="s">
        <v>102</v>
      </c>
      <c r="B61" s="47"/>
      <c r="C61" s="22">
        <f>MAX(C24:C56)</f>
        <v>2.5348286028094114</v>
      </c>
      <c r="D61" s="22">
        <f>MAX(D24:D56)</f>
        <v>2.9859049896277532</v>
      </c>
      <c r="E61" s="22">
        <f>MAX(E24:E56)</f>
        <v>5.7743426925691982E-2</v>
      </c>
      <c r="F61" s="22">
        <f>MAX(F24:F56)</f>
        <v>0.54352053033064018</v>
      </c>
      <c r="G61" s="20" t="s">
        <v>99</v>
      </c>
      <c r="H61" s="22">
        <f>MAX(H24:H56)</f>
        <v>2.7577090836246767</v>
      </c>
      <c r="I61" s="22">
        <f>MAX(I24:I56)</f>
        <v>1</v>
      </c>
      <c r="J61" s="20" t="s">
        <v>99</v>
      </c>
      <c r="K61" s="22">
        <f>MAX(K24:K56)</f>
        <v>0.22116216610302544</v>
      </c>
      <c r="L61" s="20" t="s">
        <v>99</v>
      </c>
      <c r="M61" s="9"/>
      <c r="N61" s="9"/>
      <c r="O61" s="9"/>
      <c r="P61" s="9"/>
      <c r="Q61" s="9"/>
      <c r="R61" s="9"/>
      <c r="S61" s="9"/>
      <c r="T61" s="9"/>
      <c r="U61" s="9"/>
      <c r="V61" s="9"/>
      <c r="W61" s="9"/>
      <c r="X61" s="9"/>
      <c r="Y61" s="9"/>
    </row>
    <row r="62" spans="1:25" customFormat="1" ht="13.15" customHeight="1" x14ac:dyDescent="0.35">
      <c r="A62" s="47" t="s">
        <v>103</v>
      </c>
      <c r="B62" s="47"/>
      <c r="C62" s="22">
        <f>MIN(C24:C56)</f>
        <v>0.32176511146862791</v>
      </c>
      <c r="D62" s="22">
        <f>MIN(D24:D56)</f>
        <v>0.62961719274680994</v>
      </c>
      <c r="E62" s="22">
        <f>MIN(E24:E56)</f>
        <v>-0.54352053033064018</v>
      </c>
      <c r="F62" s="22">
        <f>MIN(F24:F56)</f>
        <v>3.2368049571173309E-3</v>
      </c>
      <c r="G62" s="20" t="s">
        <v>99</v>
      </c>
      <c r="H62" s="22">
        <f>MIN(H24:H56)</f>
        <v>0.4826784264683297</v>
      </c>
      <c r="I62" s="22">
        <f>MIN(I24:I56)</f>
        <v>0.175028769109288</v>
      </c>
      <c r="J62" s="20" t="s">
        <v>99</v>
      </c>
      <c r="K62" s="22">
        <f>MIN(K24:K56)</f>
        <v>1.9673325903669528E-3</v>
      </c>
      <c r="L62" s="20" t="s">
        <v>99</v>
      </c>
      <c r="M62" s="9"/>
      <c r="N62" s="9"/>
      <c r="O62" s="9"/>
      <c r="P62" s="9"/>
      <c r="Q62" s="9"/>
      <c r="R62" s="9"/>
      <c r="S62" s="9"/>
      <c r="T62" s="9"/>
      <c r="U62" s="9"/>
      <c r="V62" s="9"/>
      <c r="W62" s="9"/>
      <c r="X62" s="9"/>
      <c r="Y62" s="9"/>
    </row>
    <row r="63" spans="1:25" ht="17.5" x14ac:dyDescent="0.35">
      <c r="A63" s="37" t="s">
        <v>104</v>
      </c>
      <c r="B63" s="37"/>
      <c r="C63" s="37"/>
      <c r="D63" s="37"/>
      <c r="E63" s="37"/>
      <c r="F63" s="37"/>
      <c r="G63" s="37"/>
      <c r="H63" s="37"/>
      <c r="I63" s="37"/>
      <c r="J63" s="37"/>
      <c r="K63" s="37"/>
      <c r="L63" s="37"/>
    </row>
    <row r="64" spans="1:25" ht="114.75" customHeight="1" x14ac:dyDescent="0.35">
      <c r="A64" s="36" t="s">
        <v>125</v>
      </c>
      <c r="B64" s="41"/>
      <c r="C64" s="41"/>
      <c r="D64" s="41"/>
      <c r="E64" s="41"/>
      <c r="F64" s="41"/>
      <c r="G64" s="41"/>
      <c r="H64" s="41"/>
      <c r="I64" s="41"/>
      <c r="J64" s="41"/>
      <c r="K64" s="41"/>
      <c r="L64" s="41"/>
    </row>
  </sheetData>
  <mergeCells count="20">
    <mergeCell ref="A14:L14"/>
    <mergeCell ref="H15:L15"/>
    <mergeCell ref="B16:L16"/>
    <mergeCell ref="B17:L17"/>
    <mergeCell ref="B18:L18"/>
    <mergeCell ref="A22:L22"/>
    <mergeCell ref="A63:L63"/>
    <mergeCell ref="A64:L64"/>
    <mergeCell ref="B15:F15"/>
    <mergeCell ref="B21:D21"/>
    <mergeCell ref="K21:L21"/>
    <mergeCell ref="B19:L19"/>
    <mergeCell ref="B20:L20"/>
    <mergeCell ref="F21:I21"/>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E6487B-1AFB-4854-B351-13E45D94C9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57e25d-4f31-4727-a405-2c57992a3c74"/>
    <ds:schemaRef ds:uri="edae7bcf-f623-4e84-b29c-8fbbd64fa7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70A44F-DBA3-40A0-9701-70030DC732B4}">
  <ds:schemaRefs>
    <ds:schemaRef ds:uri="http://schemas.microsoft.com/sharepoint/v3/contenttype/forms"/>
  </ds:schemaRefs>
</ds:datastoreItem>
</file>

<file path=customXml/itemProps3.xml><?xml version="1.0" encoding="utf-8"?>
<ds:datastoreItem xmlns:ds="http://schemas.openxmlformats.org/officeDocument/2006/customXml" ds:itemID="{E169AF56-3ED4-4DF2-AD83-CF30A55CC91E}">
  <ds:schemaRefs>
    <ds:schemaRef ds:uri="http://schemas.microsoft.com/office/2006/metadata/properties"/>
    <ds:schemaRef ds:uri="http://schemas.microsoft.com/office/infopath/2007/PartnerControls"/>
    <ds:schemaRef ds:uri="cd5925ea-5bef-423c-8d9d-2b9e64bbfa70"/>
    <ds:schemaRef ds:uri="c1158580-f106-4410-8c5d-331653666b16"/>
    <ds:schemaRef ds:uri="edae7bcf-f623-4e84-b29c-8fbbd64fa7d6"/>
    <ds:schemaRef ds:uri="2557e25d-4f31-4727-a405-2c57992a3c7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Estructura</vt:lpstr>
      <vt:lpstr>SAL-1-1</vt:lpstr>
      <vt:lpstr>SAL-1-2</vt:lpstr>
      <vt:lpstr>SAL-1-3</vt:lpstr>
      <vt:lpstr>SAL-1-4</vt:lpstr>
      <vt:lpstr>SAL-2-1</vt:lpstr>
      <vt:lpstr>SAL-2-2</vt:lpstr>
      <vt:lpstr>SAL-2-3</vt:lpstr>
      <vt:lpstr>SAL-3-1</vt:lpstr>
      <vt:lpstr>SAL-3-2</vt:lpstr>
      <vt:lpstr>SAL-3-3</vt:lpstr>
      <vt:lpstr>SAL-3-4</vt:lpstr>
      <vt:lpstr>SAL-3-5</vt:lpstr>
      <vt:lpstr>SAL-3-6</vt:lpstr>
      <vt:lpstr>SAL-3-7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SCORE Competitividad</dc:creator>
  <cp:keywords/>
  <dc:description/>
  <cp:lastModifiedBy>Fabian Bernal Lopez</cp:lastModifiedBy>
  <cp:revision/>
  <dcterms:created xsi:type="dcterms:W3CDTF">2024-01-31T13:38:59Z</dcterms:created>
  <dcterms:modified xsi:type="dcterms:W3CDTF">2025-10-08T16:07:18Z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Order">
    <vt:r8>4608200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